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D:\LRCP\TENDER 8\ДЕЛ 3\6.PREDMER PRESMETKA\"/>
    </mc:Choice>
  </mc:AlternateContent>
  <xr:revisionPtr revIDLastSave="0" documentId="13_ncr:1_{8978C20F-ACAF-4FF3-A722-095781653137}" xr6:coauthVersionLast="47" xr6:coauthVersionMax="47" xr10:uidLastSave="{00000000-0000-0000-0000-000000000000}"/>
  <bookViews>
    <workbookView xWindow="-120" yWindow="-120" windowWidth="29040" windowHeight="15840" xr2:uid="{00000000-000D-0000-FFFF-FFFF00000000}"/>
  </bookViews>
  <sheets>
    <sheet name="Општина Ресен" sheetId="7" r:id="rId1"/>
    <sheet name="Општина Охрид" sheetId="6" r:id="rId2"/>
    <sheet name="Општина Крушево" sheetId="4" r:id="rId3"/>
    <sheet name="Општина Вевчани" sheetId="2" r:id="rId4"/>
    <sheet name="Тендер 8-Дел 3 - Рекапитулар" sheetId="3" r:id="rId5"/>
  </sheets>
  <externalReferences>
    <externalReference r:id="rId6"/>
    <externalReference r:id="rId7"/>
  </externalReferences>
  <definedNames>
    <definedName name="bazag2" localSheetId="2">[1]Baza!$B$1:$D$82</definedName>
    <definedName name="bazag2">[2]Baza!$B$1:$D$82</definedName>
    <definedName name="_xlnm.Print_Area" localSheetId="3">'Општина Вевчани'!$A$1:$H$100</definedName>
    <definedName name="_xlnm.Print_Area" localSheetId="2">'Општина Крушево'!$B$31:$H$165</definedName>
    <definedName name="_xlnm.Print_Area" localSheetId="1">'Општина Охрид'!$A$1:$H$150</definedName>
    <definedName name="_xlnm.Print_Area" localSheetId="0">'Општина Ресен'!$A$1:$L$185</definedName>
    <definedName name="_xlnm.Print_Area" localSheetId="4">'Тендер 8-Дел 3 - Рекапитулар'!$A$1:$J$35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3" i="7" l="1"/>
  <c r="H102" i="7"/>
  <c r="H101" i="7"/>
  <c r="H100" i="7"/>
  <c r="H99" i="7"/>
  <c r="H108" i="7"/>
  <c r="H107" i="7"/>
  <c r="H106" i="7"/>
  <c r="H104" i="7" l="1"/>
  <c r="H109" i="7" s="1"/>
  <c r="H129" i="6"/>
  <c r="H125" i="6"/>
  <c r="H124" i="6"/>
  <c r="H123" i="6"/>
  <c r="H122" i="6"/>
  <c r="H121" i="6"/>
  <c r="H77" i="6"/>
  <c r="H76" i="6"/>
  <c r="H71" i="6"/>
  <c r="H70" i="6"/>
  <c r="H69" i="6"/>
  <c r="H68" i="6"/>
  <c r="H67" i="6"/>
  <c r="H66" i="6"/>
  <c r="H81" i="2"/>
  <c r="H80" i="2"/>
  <c r="H130" i="6" l="1"/>
  <c r="H84" i="4" l="1"/>
  <c r="H83" i="4"/>
  <c r="H111" i="6" l="1"/>
  <c r="H112" i="6"/>
  <c r="H46" i="6"/>
  <c r="H45" i="6"/>
  <c r="H44" i="6"/>
  <c r="H41" i="6"/>
  <c r="H152" i="4"/>
  <c r="H151" i="4"/>
  <c r="H150" i="4"/>
  <c r="H149" i="4"/>
  <c r="H148" i="4"/>
  <c r="H147" i="4"/>
  <c r="H146" i="4"/>
  <c r="H145" i="4"/>
  <c r="H144" i="4"/>
  <c r="H143" i="4"/>
  <c r="H141" i="4"/>
  <c r="H140" i="4"/>
  <c r="H139" i="4"/>
  <c r="H137" i="4"/>
  <c r="H136" i="4"/>
  <c r="H135" i="4"/>
  <c r="H134" i="4"/>
  <c r="H133" i="4"/>
  <c r="H132" i="4"/>
  <c r="H131" i="4"/>
  <c r="H153" i="4" l="1"/>
  <c r="H163" i="4" s="1"/>
  <c r="H85" i="4" l="1"/>
  <c r="H92" i="7" l="1"/>
  <c r="H93" i="7" s="1"/>
  <c r="H89" i="7"/>
  <c r="H88" i="7"/>
  <c r="H87" i="7"/>
  <c r="H86" i="7"/>
  <c r="H85" i="7"/>
  <c r="H84" i="7"/>
  <c r="H83" i="7"/>
  <c r="H79" i="7"/>
  <c r="H78" i="7"/>
  <c r="H74" i="7"/>
  <c r="H73" i="7"/>
  <c r="H72" i="7"/>
  <c r="H71" i="7"/>
  <c r="H70" i="7"/>
  <c r="H69" i="7"/>
  <c r="H68" i="7"/>
  <c r="H67" i="7"/>
  <c r="H65" i="7"/>
  <c r="H63" i="7"/>
  <c r="H90" i="7" l="1"/>
  <c r="H75" i="7"/>
  <c r="H80" i="7"/>
  <c r="H95" i="7" l="1"/>
  <c r="H49" i="7"/>
  <c r="H34" i="7"/>
  <c r="H127" i="6"/>
  <c r="H74" i="6"/>
  <c r="H73" i="6"/>
  <c r="H59" i="7"/>
  <c r="H58" i="7"/>
  <c r="H57" i="7"/>
  <c r="H56" i="7"/>
  <c r="H52" i="7"/>
  <c r="H51" i="7"/>
  <c r="H50" i="7"/>
  <c r="H48" i="7"/>
  <c r="H47" i="7"/>
  <c r="H46" i="7"/>
  <c r="H45" i="7"/>
  <c r="H42" i="7"/>
  <c r="H41" i="7"/>
  <c r="H38" i="7"/>
  <c r="H37" i="7"/>
  <c r="H36" i="7"/>
  <c r="H35" i="7"/>
  <c r="H33" i="7"/>
  <c r="H32" i="7"/>
  <c r="H29" i="7"/>
  <c r="H28" i="7"/>
  <c r="H27" i="7"/>
  <c r="H26" i="7"/>
  <c r="H25" i="7"/>
  <c r="H24" i="7"/>
  <c r="H78" i="6" l="1"/>
  <c r="H43" i="7"/>
  <c r="H114" i="7" s="1"/>
  <c r="H39" i="7"/>
  <c r="H53" i="7"/>
  <c r="H115" i="7" s="1"/>
  <c r="H30" i="7"/>
  <c r="H112" i="7" s="1"/>
  <c r="H113" i="7"/>
  <c r="H60" i="7"/>
  <c r="H94" i="7" s="1"/>
  <c r="H96" i="7" s="1"/>
  <c r="H116" i="7" s="1"/>
  <c r="H138" i="6"/>
  <c r="H86" i="6"/>
  <c r="H9" i="3" l="1"/>
  <c r="H10" i="3" s="1"/>
  <c r="H117" i="7"/>
  <c r="H105" i="6"/>
  <c r="H117" i="6"/>
  <c r="H116" i="6"/>
  <c r="H113" i="6"/>
  <c r="H108" i="6"/>
  <c r="H104" i="6"/>
  <c r="H103" i="6"/>
  <c r="H102" i="6"/>
  <c r="H99" i="6"/>
  <c r="H98" i="6"/>
  <c r="H97" i="6"/>
  <c r="H96" i="6"/>
  <c r="H95" i="6"/>
  <c r="H94" i="6"/>
  <c r="H43" i="6"/>
  <c r="H114" i="6" l="1"/>
  <c r="H136" i="6" s="1"/>
  <c r="H106" i="6"/>
  <c r="H134" i="6" s="1"/>
  <c r="H118" i="6"/>
  <c r="H137" i="6" s="1"/>
  <c r="H109" i="6"/>
  <c r="H135" i="6" s="1"/>
  <c r="H100" i="6"/>
  <c r="H133" i="6" s="1"/>
  <c r="H38" i="6"/>
  <c r="B38" i="6"/>
  <c r="H37" i="6"/>
  <c r="H139" i="6" l="1"/>
  <c r="H143" i="6" s="1"/>
  <c r="H12" i="3" s="1"/>
  <c r="H39" i="6"/>
  <c r="H83" i="6" s="1"/>
  <c r="H29" i="6"/>
  <c r="H28" i="6"/>
  <c r="H27" i="6"/>
  <c r="H26" i="6"/>
  <c r="H25" i="6"/>
  <c r="H24" i="6"/>
  <c r="H62" i="6"/>
  <c r="H61" i="6"/>
  <c r="H60" i="6"/>
  <c r="H59" i="6"/>
  <c r="H58" i="6"/>
  <c r="H56" i="6"/>
  <c r="H55" i="6"/>
  <c r="H54" i="6"/>
  <c r="H53" i="6"/>
  <c r="H51" i="6"/>
  <c r="H50" i="6"/>
  <c r="H49" i="6"/>
  <c r="H42" i="6"/>
  <c r="H34" i="6"/>
  <c r="H33" i="6"/>
  <c r="H32" i="6"/>
  <c r="H47" i="6" l="1"/>
  <c r="H84" i="6" s="1"/>
  <c r="H63" i="6"/>
  <c r="H85" i="6" s="1"/>
  <c r="H35" i="6"/>
  <c r="H82" i="6" s="1"/>
  <c r="H30" i="6"/>
  <c r="H81" i="6" s="1"/>
  <c r="H87" i="6" l="1"/>
  <c r="H142" i="6" s="1"/>
  <c r="H11" i="3" l="1"/>
  <c r="H144" i="6"/>
  <c r="H35" i="4"/>
  <c r="H121" i="4" l="1"/>
  <c r="H120" i="4"/>
  <c r="H119" i="4"/>
  <c r="H118" i="4"/>
  <c r="H117" i="4"/>
  <c r="H116" i="4"/>
  <c r="H115" i="4"/>
  <c r="H114" i="4"/>
  <c r="H113" i="4"/>
  <c r="H110" i="4"/>
  <c r="H109" i="4"/>
  <c r="H108" i="4"/>
  <c r="H107" i="4"/>
  <c r="H106" i="4"/>
  <c r="H105" i="4"/>
  <c r="H104" i="4"/>
  <c r="H103" i="4"/>
  <c r="H102" i="4"/>
  <c r="H99" i="4"/>
  <c r="H98" i="4"/>
  <c r="H97" i="4"/>
  <c r="H96" i="4"/>
  <c r="H95" i="4"/>
  <c r="H94" i="4"/>
  <c r="H93" i="4"/>
  <c r="H92" i="4"/>
  <c r="H91" i="4"/>
  <c r="H90" i="4"/>
  <c r="H89" i="4"/>
  <c r="H82" i="4"/>
  <c r="H81" i="4"/>
  <c r="H80" i="4"/>
  <c r="H79" i="4"/>
  <c r="H78" i="4"/>
  <c r="H77" i="4"/>
  <c r="H73" i="4"/>
  <c r="H72" i="4"/>
  <c r="H69" i="4"/>
  <c r="H68" i="4"/>
  <c r="H67" i="4"/>
  <c r="H66" i="4"/>
  <c r="H65" i="4"/>
  <c r="F62" i="4"/>
  <c r="H64" i="4" s="1"/>
  <c r="H61" i="4"/>
  <c r="H60" i="4"/>
  <c r="H59" i="4"/>
  <c r="H58" i="4"/>
  <c r="H56" i="4"/>
  <c r="H55" i="4"/>
  <c r="H54" i="4"/>
  <c r="H49" i="4"/>
  <c r="H48" i="4"/>
  <c r="H47" i="4"/>
  <c r="H45" i="4"/>
  <c r="H44" i="4"/>
  <c r="H40" i="4"/>
  <c r="H39" i="4"/>
  <c r="H38" i="4"/>
  <c r="H37" i="4"/>
  <c r="H36" i="4"/>
  <c r="H34" i="4"/>
  <c r="H33" i="4"/>
  <c r="H32" i="4"/>
  <c r="H29" i="4"/>
  <c r="H28" i="4"/>
  <c r="H27" i="4"/>
  <c r="H26" i="4"/>
  <c r="H25" i="4"/>
  <c r="H24" i="4"/>
  <c r="H86" i="4" l="1"/>
  <c r="H161" i="4" s="1"/>
  <c r="H41" i="4"/>
  <c r="H158" i="4" s="1"/>
  <c r="H74" i="4"/>
  <c r="H30" i="4"/>
  <c r="H157" i="4" s="1"/>
  <c r="H50" i="4"/>
  <c r="H159" i="4" s="1"/>
  <c r="H100" i="4"/>
  <c r="H125" i="4" s="1"/>
  <c r="H111" i="4"/>
  <c r="H126" i="4" s="1"/>
  <c r="H122" i="4"/>
  <c r="H127" i="4" s="1"/>
  <c r="H62" i="4"/>
  <c r="H70" i="4" l="1"/>
  <c r="G71" i="4" s="1"/>
  <c r="H128" i="4"/>
  <c r="H71" i="4" l="1"/>
  <c r="H75" i="4" s="1"/>
  <c r="H160" i="4" s="1"/>
  <c r="H162" i="4"/>
  <c r="H164" i="4" l="1"/>
  <c r="H168" i="4" s="1"/>
  <c r="H7" i="3" s="1"/>
  <c r="H8" i="3" s="1"/>
  <c r="H169" i="4" l="1"/>
  <c r="I11" i="3"/>
  <c r="I12" i="3"/>
  <c r="J12" i="3" s="1"/>
  <c r="I9" i="3"/>
  <c r="J9" i="3" s="1"/>
  <c r="H13" i="3"/>
  <c r="I7" i="3"/>
  <c r="I8" i="3" s="1"/>
  <c r="I10" i="3" l="1"/>
  <c r="I13" i="3"/>
  <c r="J10" i="3"/>
  <c r="J7" i="3"/>
  <c r="J8" i="3" s="1"/>
  <c r="J11" i="3"/>
  <c r="J13" i="3" s="1"/>
  <c r="H79" i="2" l="1"/>
  <c r="H78" i="2"/>
  <c r="H77" i="2"/>
  <c r="H76" i="2"/>
  <c r="H74" i="2"/>
  <c r="H73" i="2"/>
  <c r="H71" i="2"/>
  <c r="H70" i="2"/>
  <c r="H69" i="2"/>
  <c r="H68" i="2"/>
  <c r="H67" i="2"/>
  <c r="H66" i="2"/>
  <c r="H90" i="2" l="1"/>
  <c r="H43" i="2" l="1"/>
  <c r="H53" i="2" l="1"/>
  <c r="H54" i="2"/>
  <c r="H55" i="2"/>
  <c r="H59" i="2"/>
  <c r="H60" i="2"/>
  <c r="H61" i="2"/>
  <c r="H62" i="2"/>
  <c r="H52" i="2"/>
  <c r="F58" i="2"/>
  <c r="H58" i="2" s="1"/>
  <c r="F57" i="2"/>
  <c r="H57" i="2" s="1"/>
  <c r="F56" i="2"/>
  <c r="H56" i="2" s="1"/>
  <c r="H63" i="2" l="1"/>
  <c r="H89" i="2" s="1"/>
  <c r="H38" i="2"/>
  <c r="H37" i="2"/>
  <c r="H33" i="2"/>
  <c r="H34" i="2"/>
  <c r="H32" i="2"/>
  <c r="H39" i="2" l="1"/>
  <c r="H35" i="2"/>
  <c r="H42" i="2"/>
  <c r="H44" i="2"/>
  <c r="H45" i="2"/>
  <c r="H41" i="2"/>
  <c r="H46" i="2" l="1"/>
  <c r="H87" i="2" s="1"/>
  <c r="H85" i="2"/>
  <c r="H25" i="2" l="1"/>
  <c r="H26" i="2"/>
  <c r="H27" i="2"/>
  <c r="H28" i="2"/>
  <c r="H29" i="2"/>
  <c r="H49" i="2" l="1"/>
  <c r="H48" i="2"/>
  <c r="H50" i="2" l="1"/>
  <c r="H88" i="2" s="1"/>
  <c r="H24" i="2"/>
  <c r="H86" i="2" l="1"/>
  <c r="H30" i="2"/>
  <c r="H84" i="2" s="1"/>
  <c r="H91" i="2" s="1"/>
  <c r="H94" i="2" l="1"/>
  <c r="H95" i="2" s="1"/>
  <c r="H5" i="3" s="1"/>
  <c r="I5" i="3" s="1"/>
  <c r="I6" i="3" s="1"/>
  <c r="I14" i="3" s="1"/>
  <c r="H6" i="3" l="1"/>
  <c r="H14" i="3" s="1"/>
  <c r="J5" i="3"/>
  <c r="J6" i="3" s="1"/>
  <c r="J14" i="3" s="1"/>
  <c r="J15" i="3" l="1"/>
</calcChain>
</file>

<file path=xl/sharedStrings.xml><?xml version="1.0" encoding="utf-8"?>
<sst xmlns="http://schemas.openxmlformats.org/spreadsheetml/2006/main" count="1049" uniqueCount="404">
  <si>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</si>
  <si>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</si>
  <si>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</si>
  <si>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</si>
  <si>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</si>
  <si>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</si>
  <si>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</si>
  <si>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</si>
  <si>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</si>
  <si>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</si>
  <si>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</si>
  <si>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</si>
  <si>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</si>
  <si>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</si>
  <si>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</si>
  <si>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</si>
  <si>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</si>
  <si>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</si>
  <si>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</si>
  <si>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</si>
  <si>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</si>
  <si>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</si>
  <si>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</si>
  <si>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</si>
  <si>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</si>
  <si>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</si>
  <si>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</si>
  <si>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</si>
  <si>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</si>
  <si>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</si>
  <si>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</si>
  <si>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</si>
  <si>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</si>
  <si>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</si>
  <si>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</si>
  <si>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</si>
  <si>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</si>
  <si>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</si>
  <si>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м1</t>
  </si>
  <si>
    <t>м2</t>
  </si>
  <si>
    <t>м3</t>
  </si>
  <si>
    <t>парче</t>
  </si>
  <si>
    <t>2.ВКУПНО ЗА ПРИПРЕМНИ РАБОТИ</t>
  </si>
  <si>
    <t>3. ДОЛЕН СТРОЈ</t>
  </si>
  <si>
    <t>3.ВКУПНО ЗА ДОЛЕН СТРОЈ:</t>
  </si>
  <si>
    <t>4.ГOРЕН СТРОЈ</t>
  </si>
  <si>
    <t>4.ВКУПНО ЗА ГОРЕН СТРОЈ:</t>
  </si>
  <si>
    <t>5. ОДВОДНУВАЊЕ:</t>
  </si>
  <si>
    <t>5.ВКУПНО ЗА ОДВОДНУВАЊЕ:</t>
  </si>
  <si>
    <t>ВКУПНО за 1. ОПШТИ РАБОТИ:</t>
  </si>
  <si>
    <t>ВКУПНО за 2. ПРИПРЕМНИ РАБОТИ:</t>
  </si>
  <si>
    <t>ВКУПНО за 3. ДОЛЕН СТРОЈ:</t>
  </si>
  <si>
    <t>ВКУПНО за 4. ГОРЕН СТРОЈ</t>
  </si>
  <si>
    <t>ВКУПНО за 5. ОДВОДНУВАЊЕ:</t>
  </si>
  <si>
    <t xml:space="preserve"> </t>
  </si>
  <si>
    <t>Тех. Спе.</t>
  </si>
  <si>
    <t>1.3.1            1.3.4</t>
  </si>
  <si>
    <t>1.ВКУПНО  ЗА ОПШТИ РАБОТИ</t>
  </si>
  <si>
    <t>Изработка на сообраќаен проект за времена измена на режим за сообраќај</t>
  </si>
  <si>
    <t>7. СООБРАЌАЈНА СИГНАЛИЗАЦИЈА И ОПРЕМА</t>
  </si>
  <si>
    <t>7.1 ВЕРТИКАЛНА СИГНАЛИЗАЦИЈА</t>
  </si>
  <si>
    <t>10.2</t>
  </si>
  <si>
    <t>Парче</t>
  </si>
  <si>
    <t>7.2 ХОРИЗОНТАЛНА СИГНАЛИЗАЦИЈА</t>
  </si>
  <si>
    <t>7.3 СООБРАЌАЈНА ОПРЕМА</t>
  </si>
  <si>
    <t>7. ВКУПНО ЗА СООБРАЌАЈНА СИГНАЛИЗАЦИЈА И ОПРЕМА</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</si>
  <si>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</si>
  <si>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</si>
  <si>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</si>
  <si>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Попречно сечење на постоечки асфалт 
d=12 см</t>
  </si>
  <si>
    <t>Вкупно</t>
  </si>
  <si>
    <t>Вредност</t>
  </si>
  <si>
    <t xml:space="preserve">ВКУПНА ВРЕДНОСТ </t>
  </si>
  <si>
    <t>1.2</t>
  </si>
  <si>
    <t>1.6</t>
  </si>
  <si>
    <t>1.7</t>
  </si>
  <si>
    <t>1.8</t>
  </si>
  <si>
    <t>2.2</t>
  </si>
  <si>
    <t>2.5</t>
  </si>
  <si>
    <t>3.2</t>
  </si>
  <si>
    <t>3.6</t>
  </si>
  <si>
    <t>4.1</t>
  </si>
  <si>
    <t>4.2</t>
  </si>
  <si>
    <t>4.52</t>
  </si>
  <si>
    <t>10.3</t>
  </si>
  <si>
    <t>10.4</t>
  </si>
  <si>
    <t>10.6</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</si>
  <si>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</si>
  <si>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</si>
  <si>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</si>
  <si>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Спроведување на мерки за животна средина и социјални аспекти</t>
  </si>
  <si>
    <t>Име на Понудувачот:</t>
  </si>
  <si>
    <t>Име на овластениот потписник:</t>
  </si>
  <si>
    <t>Потпис и печат:</t>
  </si>
  <si>
    <t xml:space="preserve">Набавка,транспорт и вградување на битуминизиран носив слој БНXС 16  d=7см </t>
  </si>
  <si>
    <t>2.64</t>
  </si>
  <si>
    <t>4.9</t>
  </si>
  <si>
    <t>Набавка, транспорт и поставување на сообраќајни знаци (дополнителна табла) со облик на правоаголник со димензии L=600 mm H=250 mm, класа на ретрорефлексија I</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</si>
  <si>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</si>
  <si>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3.2
8
10.2</t>
  </si>
  <si>
    <t>Набавка и транспорт, чистење на коловозна површина, маркирање и изведување на тенкослојни надолжни  рефлектирачки ознаки во бела боја</t>
  </si>
  <si>
    <t>Набавка и транспорт, чистење на коловозна површина, маркирање и изведување на тенкослојни напречни  рефлектирачки ознаки во бела боја</t>
  </si>
  <si>
    <t>Набавка, транспорт, чистење на коловозна површина, маркирање и изведување на тенкослојни рефлектирачки останати ознаки и натписи во бела боја</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</si>
  <si>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</si>
  <si>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 xml:space="preserve">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t>
  </si>
  <si>
    <t xml:space="preserve">РЕКОНСТРУКЦИЈА НА УЛИЦА ТРАФО БЕБЕКОЈ-ВАРВАРА, ОПШТИНА ВЕВЧАНИ </t>
  </si>
  <si>
    <t xml:space="preserve">Изработкана постелка - планум на долен строј </t>
  </si>
  <si>
    <t>Набавка транспорт и комплет вградување на префабрикувани бетонски каналетки со димензии(500/300/435мм) со гусани каналски решетки со димензии (500/200/25мм) со носивост 400KN, тежина 16.4kg/m1. Вградени врз слој од мршав бетон (5-10цм)</t>
  </si>
  <si>
    <t>6.ЕЛЕКТРИЧНИ ИНСТАЛАЦИИ</t>
  </si>
  <si>
    <t xml:space="preserve">Ископ на канал со ширина 40см, длабочина 80 см, во кој ке се посатавува кабелот, притоа треба да се постави 10 см ситен песок гал штитник, лента за предупредување (внимание кабел)  поставување на FeZn лента и затрупување на истото после поставувањето на кабелот. </t>
  </si>
  <si>
    <t>Набавка испорака и монтажа на FeZn 30x4 mm поставена во претходно ископан ров на длабочина 50 см.
(Од РТ по линија А)</t>
  </si>
  <si>
    <t>Изработка на бетонски темел 80х80х80см, на кој треба истовремено при бетонирањето  да се постави корпа на која треба да се прицврсти столбот како што е прикажано на цртежите во прилогот.</t>
  </si>
  <si>
    <t>Набавка испорака и монтажа на столб, отпорен на надворешни влијанија, челични топло поцинкувани со висина H=6 метри вкупно. Столбот е  со димензија: F133 mm во базниот дел, Ф=105 mm во вдлабнатиот дел и ф=60 мм во конусниот завршеток (детал во прилог).  Дебелината на зидот е 4,3 мм    Во столбот да има вграден табличка произведена според ЕН стандардите, со мининамлен  степен на заштита ИП54 со вграден автоматски осигурач B10A,1p 6kA и кабел за поврзување од осигурачот до светилката NYY 5x1,5 mm2 со должина 10 метри Треба да бидат произведени од реномиран европски производител, според европски стандарди PN-EN 60598-1, EMC 2004/108/WE,  PN-EN 55015, PN-EN 61547, PN-EN 61000-3-2,  PN-EN 61000-3-3</t>
  </si>
  <si>
    <t>Испорака и монтажа на самостоечки разводен орман во кој ќе биде сместена автоматиката, во се према шема дадена во прилог. За РТ  (400x300x210)Разводната табла да биде IP 65, IK 08, комплетно затворена со капаци и врати, означена и обележани сите елементи во неа. Во таблата да се остави 30% резерва. * 1 пар. автоматски осигурувач B25A,1p 6kA  по EN 60898 * 1 пар. автоматски осигурувач B6A,1p 6kA  по EN 60898 * 1 пар гребенаста склопка GS 25 10U* 1 пар гребенаста склопка GS 10 51U - 20A * 1 пар електромагнетна склопка 11 kW/25 А   (AC-3) 230 VAC * 1 пар фото реле за автоматска контрола (форел)  (светлосна склопка) * 4 пар редна стегалка алуминиум/бакар 1 полна за 50 мм2 * 2 пар редна стегалка бакар 1 полна за 6 мм2 - сива * 1 пар редна стегалка бакар 1 полна за 6 мм2 - сина * 1 пар редна стегалка бакар 1 полна за 6 мм2 - жолто-зелена кабелски перфориран канал 40х40 мм во должина од 2 метри. За се комплет со целиот помошен материјал, поврзано и пуштено во работа.</t>
  </si>
  <si>
    <t>Испорака и монтажа на ЛЕД светилки, изведени од висококвалитетни материјали (лиен алуминиум / термички појачано стакло), со можност да функционираат при екстремни временски услови. Температура на боја:  4000K Напојување: стандардно 230 V  Луменски флукс на светилка не помал 9100 Lm Луменска ефикасност не помал од 156 Lm/W Моќност на светилка не повеќе од 76W Фреквенција: 50Hz Работна температура: - 20º C до + 45º C Минимум IK 08, IP66 степен на заштита Животен век:  (L90 ) не помалку од 100000 работни часови  Прилагодлив агол на навалување од -15 до +15 степени Изведувачот да даде гаранција за светилките најмалку 2 години</t>
  </si>
  <si>
    <t>6.ВКУПНО ЗА ЕЛЕКТРИЧНИ ИНСТАЛАЦИИ</t>
  </si>
  <si>
    <t>Испитување на заземјувањето, т.е. мерење на отпорот на заземјување од страна на стручна организација и издавање на атест за вредноста на истиот</t>
  </si>
  <si>
    <t>ВКУПНО за 6. ЕЛЕКТРИЧНИ ИНСТАЛАЦИИ:</t>
  </si>
  <si>
    <t>Рушење на постоечки асфалт од коловоз d=5см со утовар и транспорт до локација или депонија посочена од страна на Општината до (10км).</t>
  </si>
  <si>
    <t>Набавка,транспорт и вградување на бетонски рабници 18/24, МB40 на темел од МB20 со фугирање.</t>
  </si>
  <si>
    <t>Набавка,транспорт и вградување на бетонски рабници МB40 8/15 на темел од МB20 со фугирање.</t>
  </si>
  <si>
    <t>Mашински широк откоп на материјал V-та категорија со транспорт до депонија  посочена од страна на Општината до (10км).</t>
  </si>
  <si>
    <t xml:space="preserve">Набавка, транспорт и вградување на  бетонски павер елементи за тротоар поставен на ситен песок од 3-5см, нивно пеглање со вибро плоча и ситен песок помеѓу фугите </t>
  </si>
  <si>
    <t>Набавка, транспорт и вградување на Бетонски цеваст пропуст Ф600 со изработка на влезна и излезна глава. Вклучувајќи ископ на ровот планирање и затрупување.</t>
  </si>
  <si>
    <r>
      <t xml:space="preserve">Набавка, транспорт и поставување на сообраќајни знаци со облик на рамностран триаголник со должина на страните L=600 mm, класа на ретрорефлексија </t>
    </r>
    <r>
      <rPr>
        <sz val="12"/>
        <rFont val="StobiSerif Regular"/>
        <family val="3"/>
      </rPr>
      <t>II</t>
    </r>
  </si>
  <si>
    <t>Набавка, транспорт и монтажа на сообраќајни знаци со облик на круг или осмоаголник со дијаметар D=400 mm, класа на ретрорефлексија II</t>
  </si>
  <si>
    <t>Набавка, транспорт и поставување на сообраќајни знаци со облик на квадрат со димензии L=400 mm, класа на ретрорефлексија II</t>
  </si>
  <si>
    <t>Набавка, транспорт и поставување на сообраќајни знаци со облик на правоаголник со димензии H=600 B=400  mm, класа на ретрорефлексија II</t>
  </si>
  <si>
    <t>Набавка, транспорт, ископ и бетонирање на темели за носачи на сообраќајни знаци со бетон најмалку МБ20 и димензии најмалку 40/40/50 cm</t>
  </si>
  <si>
    <t>Набавка, транспорт и поставување на сообраќајни огледала со облик на круг со дијаметар D=600 mm со надворешен раб со рефлектирачки наизменични полиња во црвена и бела боја</t>
  </si>
  <si>
    <t>Набавка испорака и монтажа на проводник 
NAYY 4x16 mm2 од разводна табла до светилките поставени на столбови (Од РТ по линија А)</t>
  </si>
  <si>
    <t>Набавка, испорака и поставување на елемент за вкрстување трака со трака тип   MKS N.B4.936 (Од РТ1 по линија А)</t>
  </si>
  <si>
    <t>Набавка испорака и монтажа на  лира отпорна на надворешни влијанија, челична и топло поцинкувана со должина 1 метар за прицврстување на светилките. Истата треба да има дел за монтажа на столб кој ќе биде поставен за агол од 5 степени во однос на должината на лирата.</t>
  </si>
  <si>
    <t>ВКУПНО за 7. СООБРАЌАЈНА СИГНАЛИЗАЦИЈА И ОПРЕМА</t>
  </si>
  <si>
    <t>СЕ ВКУПНО  (ден. без ДДВ):</t>
  </si>
  <si>
    <t xml:space="preserve">РЕКАПИТУЛАР - Реконструкција на локална улица Трафо Бебекој - Варвара, Општина Вевчани </t>
  </si>
  <si>
    <t>СЕ ВКУПНО за улица Трафо Бебекој - Варвара, Општина Вевчани</t>
  </si>
  <si>
    <t>РЕКАПИТУЛАР - Општина Вевчани</t>
  </si>
  <si>
    <r>
      <t>СЕ ВКУПНО ОПШТИНА</t>
    </r>
    <r>
      <rPr>
        <b/>
        <sz val="12"/>
        <color indexed="10"/>
        <rFont val="StobiSerif Regular"/>
        <family val="3"/>
      </rPr>
      <t xml:space="preserve"> </t>
    </r>
    <r>
      <rPr>
        <b/>
        <sz val="12"/>
        <rFont val="StobiSerif Regular"/>
        <family val="3"/>
      </rPr>
      <t xml:space="preserve">Општина Вевчани </t>
    </r>
    <r>
      <rPr>
        <b/>
        <sz val="12"/>
        <color indexed="8"/>
        <rFont val="StobiSerif Regular"/>
        <family val="3"/>
      </rPr>
      <t xml:space="preserve"> (ден. без ДДВ):</t>
    </r>
  </si>
  <si>
    <t>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t>
  </si>
  <si>
    <t xml:space="preserve">ДЕЛ 3 - РЕКАПИТУЛАР </t>
  </si>
  <si>
    <t>ВКУПНО ЗА ОПШТИНА ВЕВЧАНИ (ден. без ДДВ):</t>
  </si>
  <si>
    <r>
      <t>ВКУПНО ЗА ОПШТИНА</t>
    </r>
    <r>
      <rPr>
        <b/>
        <sz val="12"/>
        <color rgb="FF000000"/>
        <rFont val="StobiSerif Regular"/>
        <family val="3"/>
      </rPr>
      <t xml:space="preserve"> КРУШЕВО</t>
    </r>
    <r>
      <rPr>
        <b/>
        <sz val="12"/>
        <color indexed="8"/>
        <rFont val="StobiSerif Regular"/>
        <family val="3"/>
      </rPr>
      <t xml:space="preserve"> (ден. без ДДВ):</t>
    </r>
  </si>
  <si>
    <t>ВКУПНО ЗА ОПШТИНА РЕСЕН (ден. без ДДВ):</t>
  </si>
  <si>
    <t>ВКУПНО ЗА  ОПШТИНА ОХРИД  (ден. без ДДВ):</t>
  </si>
  <si>
    <t>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Во случај на спроведен ревизија на безбедноста во сообраќајот, изведувачот е должен да постапува согласно препораките дадени во извештај за Ревизија на безбедноста во сообраќајот.</t>
  </si>
  <si>
    <t xml:space="preserve">Обележување и осигурување на трасата </t>
  </si>
  <si>
    <t>I.3</t>
  </si>
  <si>
    <t>I.4</t>
  </si>
  <si>
    <t>Демонтажа на постоечки подигнати камени рабници со припрема за нивно повторно монтирање.</t>
  </si>
  <si>
    <t>Сечење на асфалтна конструкција за спој со постоечки асфалт нормално и паралелно на осовината при вклопување со постоечкиот асфалт, сечење со пила до 20см</t>
  </si>
  <si>
    <t>Рачно премачкување на споевите помеѓу стар и нов асфалт со битуменска емулзија ПБ - 200</t>
  </si>
  <si>
    <t>I ВКУПНО ПРИПРЕМНИ РАБОТИ</t>
  </si>
  <si>
    <t xml:space="preserve">Ископ на земја и тампон од коловозна конструкција во широк откоп: </t>
  </si>
  <si>
    <t>од траса со попречно туркање  складирање до 60м</t>
  </si>
  <si>
    <t>Изработка на насип од:</t>
  </si>
  <si>
    <t>земјан материјал</t>
  </si>
  <si>
    <t>Изработка на постелица- планум на долен строј</t>
  </si>
  <si>
    <t xml:space="preserve">Планирање на косини </t>
  </si>
  <si>
    <t xml:space="preserve">                   Улична линиска решетка со канал и таложник, L=5m </t>
  </si>
  <si>
    <t>III.3</t>
  </si>
  <si>
    <t>Машинско вадење на исечената асфалтна облога со транспорт до депонија по избор на Изведувачот</t>
  </si>
  <si>
    <t xml:space="preserve">за канал и таложник                                                                </t>
  </si>
  <si>
    <t>Изработка на постелка (утовар, транспорт и истовар со рачно распостелување) испод бетонската подлога од чакалеста мешавина  со големина на зрно 4-8mm со дебелина од 10 цм. Пресметка по m3</t>
  </si>
  <si>
    <t xml:space="preserve">Затрпување  и насипување на просторот околу каналот и шахтата таложник комбинирано (машинско и рачно) со материјал од ископ депониран покрај  градежната јама во слоеви до 30cm заедно со набивање. </t>
  </si>
  <si>
    <r>
      <t>Набавка, транспорт и вградување со површинско порамнување на бетонската подлога изработена од МБ15 со дебелина од 10 cm за таложник. Пресметка по m</t>
    </r>
    <r>
      <rPr>
        <vertAlign val="superscript"/>
        <sz val="11"/>
        <rFont val="StobiSerifregular"/>
      </rPr>
      <t>3</t>
    </r>
    <r>
      <rPr>
        <sz val="11"/>
        <rFont val="StobiSerifregular"/>
      </rPr>
      <t>.</t>
    </r>
  </si>
  <si>
    <r>
      <t>Набавка, транспорт и вградување на бетон MB 30 за изработка на горна плоча на таложник. Пресметка по m</t>
    </r>
    <r>
      <rPr>
        <vertAlign val="superscript"/>
        <sz val="11"/>
        <rFont val="StobiSerifregular"/>
      </rPr>
      <t>3</t>
    </r>
    <r>
      <rPr>
        <sz val="11"/>
        <rFont val="StobiSerifregular"/>
      </rPr>
      <t xml:space="preserve"> вграден бетон. </t>
    </r>
  </si>
  <si>
    <r>
      <t>Набавка, транспорт и вградување на бетон MB 30 за изработка на долна плоча како и ѕидот на каналот. Пресметка по m</t>
    </r>
    <r>
      <rPr>
        <vertAlign val="superscript"/>
        <sz val="11"/>
        <rFont val="StobiSerifregular"/>
      </rPr>
      <t>3</t>
    </r>
    <r>
      <rPr>
        <sz val="11"/>
        <rFont val="StobiSerifregular"/>
      </rPr>
      <t xml:space="preserve"> вграден бетон. </t>
    </r>
  </si>
  <si>
    <t>Набавка, транспорт и монтажа на мрежи Q335 и ребраста арматура за  RA 400/500-2 (конструктивно усвоена)</t>
  </si>
  <si>
    <t>мрежи Q335 и ребраска арматура Ø 8 mm</t>
  </si>
  <si>
    <t>кг</t>
  </si>
  <si>
    <t>Набавка, транспорт и вградување  на лиеножелезен капак со шарка со еластомер помеѓу капакот и шарката за поврзување со долниот дел со светол отвор Ø 600mm. со носивост D400, според МКС EN124 или еквивалентно. Пресметка по парче</t>
  </si>
  <si>
    <t>Набавка транспорт и вградување  на лиеножелезени качувалки со единечна  тежина од парче 2.4 kg. Пресметка по парче</t>
  </si>
  <si>
    <t>Набавка транспорт и вградување на префабрикуван армирано бетонски прстен за капак DN625 по норми МКС ЕN 1169:2010 или еквивалентно</t>
  </si>
  <si>
    <t>Набавка, транспорт и монтажа на армирано бетонски цевки Ø 800 мм за оформување на таложник</t>
  </si>
  <si>
    <t xml:space="preserve"> ВКУПНО  Улична линиска решетка со канал и таложник, L=5m       </t>
  </si>
  <si>
    <t>Набавка , транспорт и монтажа на лиено железен капак 1000/1000 со носивост до 40т (со рамка и ментеши)</t>
  </si>
  <si>
    <t>Чистење на цевасти пропусти, со транспорт на отпад до депонија</t>
  </si>
  <si>
    <t>IV.1</t>
  </si>
  <si>
    <t>Набавка,транспорт и вградување на тампонски слој од дробен камен д=30см и под тротоар  д=25см</t>
  </si>
  <si>
    <t>Изработка на БНС 22Ѕа     д=7см</t>
  </si>
  <si>
    <t xml:space="preserve">Изработка на асфалт бетон  АБ 11  д =5.0 см.  </t>
  </si>
  <si>
    <t>Набавка транспорт и вградување камени плочи за тротоари на подлога од бетон комплет со фугирање д=3-5см во тон по избор на инвеститорот согласно конзерваторското одобрение.</t>
  </si>
  <si>
    <t>Монтажа на претходно демонтирани рабници</t>
  </si>
  <si>
    <t>Набавка, транспорт и вградување на гранитни рабници со нелизгачка нагазна површина, со димензии 18/10 cm на бетонска подлога</t>
  </si>
  <si>
    <t>IV. ВКУПНО ГОРЕН СТРОЈ</t>
  </si>
  <si>
    <t xml:space="preserve">Набавка, транспорт и вградување на тампон со контролирано збивање во слоеви од по 25см. </t>
  </si>
  <si>
    <t>Машинско засипување на земја III категорија после тампонирање на подлогата и изведбата на потпорните ѕидови</t>
  </si>
  <si>
    <t>Бетонирање на А.Б. Темели под потпорни ѕидови со МБ 30</t>
  </si>
  <si>
    <t>Бетонирање на А.Б. Потпорни ѕидови со МБ 30</t>
  </si>
  <si>
    <t>Бетонирање на подлога за А.Б. темели за потпорни ѕидови со МБ 20</t>
  </si>
  <si>
    <t>Нaбавка, транспорт и монтажа на арматура до 12мм</t>
  </si>
  <si>
    <t>Нaбавка, транспорт и монтажа на арматура над 12мм</t>
  </si>
  <si>
    <t xml:space="preserve">Обложување на потпорен ѕид со камен со негово фугирање со цементен малтер (25*4 м) </t>
  </si>
  <si>
    <t xml:space="preserve"> м2</t>
  </si>
  <si>
    <t>Отстранување на постоечки потпорен ѕид од камена ѕидарија со двоење на каменот од шутот и исфрлање на шутот до градска депонија (64 m x 3m x 0,7 m) (каменот ќе се употреби за обложување на новите потпорни ѕидови).</t>
  </si>
  <si>
    <t>Отстранување на постоечки потпорен ѕид од камена ѕидарија со двоење на каменот од шутот и исфрлање на шутот до градска депонија(10 m x 2,2 m x 0,7 m) (каменот ќе се употреби за обложување на новите потпорни ѕидови).</t>
  </si>
  <si>
    <t xml:space="preserve">  ВКУПНО V.3 ПОТПОРЕН ЅИД  Z3 L=10m         </t>
  </si>
  <si>
    <t xml:space="preserve">ПОТПОРНИ ЅИДОВИ РЕКАПИТУЛАР </t>
  </si>
  <si>
    <t>ВКУПНО V. ПОТПОРНИ ЅИДОВИ</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</si>
  <si>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</si>
  <si>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транспорт и монтажа на сообраќајни знаци со облик на круг или осмоаголник со дијаметар D=600 mm, класа на ретрорефлексија II</t>
  </si>
  <si>
    <t>Набавка, транспорт и поставување на сообраќајни знаци со облик на квадрат со димензии L=600 mm, класа на ретрорефлексија II</t>
  </si>
  <si>
    <t>Набавка, транспорт и поставување на сообраќајни знаци (дополнителна табла) со облик на правоаголник со димензии L=600 mm H=250 mm, класа на ретрорефлексија II</t>
  </si>
  <si>
    <t>Демонтажа  и транспорт до депо (локација одредена од општина) на постојна вертикална сигнализација (сообраќаен знак/знаци и носач)</t>
  </si>
  <si>
    <t>РЕКАПИТУЛАР :</t>
  </si>
  <si>
    <t>СЕ ВКУПНО:</t>
  </si>
  <si>
    <t>Се Вкупно:</t>
  </si>
  <si>
    <t>РЕКАПИТУЛАР - Општина Крушево</t>
  </si>
  <si>
    <r>
      <t>СЕ ВКУПНО ОПШТИНА</t>
    </r>
    <r>
      <rPr>
        <b/>
        <sz val="12"/>
        <color indexed="10"/>
        <rFont val="StobiSerif Regular"/>
        <family val="3"/>
      </rPr>
      <t xml:space="preserve"> </t>
    </r>
    <r>
      <rPr>
        <b/>
        <sz val="12"/>
        <rFont val="StobiSerif Regular"/>
        <family val="3"/>
      </rPr>
      <t xml:space="preserve">Општина Крушево </t>
    </r>
    <r>
      <rPr>
        <b/>
        <sz val="12"/>
        <color indexed="8"/>
        <rFont val="StobiSerif Regular"/>
        <family val="3"/>
      </rPr>
      <t xml:space="preserve"> (ден. без ДДВ):</t>
    </r>
  </si>
  <si>
    <t xml:space="preserve">СЕ ВКУПНО за улица Реконструкција на дел од ул. „Коча Миленку“ и дел од ул. „Манчу Матак“, </t>
  </si>
  <si>
    <t xml:space="preserve">  Реконструкција на дел од ул. „Коча Миленку“ и дел од ул. „Манчу Матак“,  - Општина Крушево:   км 0+022.45 до км 0+911,9      </t>
  </si>
  <si>
    <t>СЕ ВКУПНО ТЕНДЕР 8 ДЕЛ 3 (ден. без ДДВ):</t>
  </si>
  <si>
    <t>Реконструкција на Трафо Бебекој - Варвара, Општина Вевчани</t>
  </si>
  <si>
    <t xml:space="preserve">Реконструкција на дел од ул. „Коча Миленку“ и дел од ул. „Манчу Матак“,  - Општина Крушево </t>
  </si>
  <si>
    <t>Реконструкција на улица Александар Турунџиев, Општина Охрид.</t>
  </si>
  <si>
    <t>Реконструкција на улица во с. Велгошти, Општина Охрид</t>
  </si>
  <si>
    <r>
      <t>БАРАЊЕ ЗА ПОНУДИ - Тендер 8 - Дел 3 - АНЕКС 1
Реф. Бр.: LRCP-9034 и 9210 МК -RFB-A.2.1.8 - Тендер 8</t>
    </r>
    <r>
      <rPr>
        <b/>
        <sz val="12"/>
        <color indexed="10"/>
        <rFont val="StobiSerif Regular"/>
        <family val="3"/>
      </rPr>
      <t xml:space="preserve"> </t>
    </r>
    <r>
      <rPr>
        <b/>
        <sz val="12"/>
        <rFont val="StobiSerif Regular"/>
        <family val="3"/>
      </rPr>
      <t>-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</si>
  <si>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Отстранување на постоечки потпорен ѕид од камена ѕидарија со двоење на каменот од шутот . (25 m x 5 m x 0,7 m) (каменот ќе се употреби за обложување на новите потпорни ѕидови) и транспорт на шутот до локација определена од страна на Општината до 10км</t>
  </si>
  <si>
    <t>Машински ископ на земја до V категорија за темели и потпорни ѕидови  со  транспорт   до локација определена од страна на Општината до 10км</t>
  </si>
  <si>
    <t>2.62
4.9</t>
  </si>
  <si>
    <t>Рушење на постоечки асфалт со транспорт до локација определена од страна на Општината до 10км</t>
  </si>
  <si>
    <t>Рушење на постоечки бетонски риголи комплет со подигнат рабник со транспорт до локација определена од страна на Општината до 10км</t>
  </si>
  <si>
    <t>Рушење на постоечки асфалтен тротоар со постојни бетонски рабници со транспорт локација определена од страна на Општината до 10км</t>
  </si>
  <si>
    <t>од траса со транспорт до локација определена од страна на Општината до 10км</t>
  </si>
  <si>
    <t>Машински ископ на земја до III, IV категорија за темели и потпорни ѕидови со транспорт до локација определена од страна на Општината до 10км</t>
  </si>
  <si>
    <t>4. ОДВОДНУВАЊЕ</t>
  </si>
  <si>
    <t>3. ВКУПНО ДОЛЕН СТРОЈ</t>
  </si>
  <si>
    <t xml:space="preserve"> 4.  ВКУПНО ОДВОДНУВАЊЕ</t>
  </si>
  <si>
    <t xml:space="preserve"> ВКУПНО</t>
  </si>
  <si>
    <t>5. ГОРЕН СТРОЈ</t>
  </si>
  <si>
    <t>6. ПОТПОРНИ ЅИДОВИ</t>
  </si>
  <si>
    <t xml:space="preserve">   6.1 ПОТПОРЕН ЅИД    Z1    L=25 m </t>
  </si>
  <si>
    <t xml:space="preserve">ВКУПНО 6.1. ПОТПОРЕН ЅИД  Z1 L=25m </t>
  </si>
  <si>
    <t xml:space="preserve">   6. 2 ПОТПОРЕН ЅИД   Z2   L=64 m</t>
  </si>
  <si>
    <t xml:space="preserve">  ВКУПНО 6.2 ПОТПОРЕН ЅИД  Z2 L=64m         </t>
  </si>
  <si>
    <t xml:space="preserve">   6.3 ПОТПОРЕН ЅИД   Z3   L=10 m</t>
  </si>
  <si>
    <t xml:space="preserve">6.1 ПОТПОРЕН ЅИД    Z1    L=25 m </t>
  </si>
  <si>
    <t>6.2 ПОТПОРЕН ЅИД   Z2   L=64 m</t>
  </si>
  <si>
    <t>6.3 ПОТПОРЕН ЅИД   Z3   L=10 m</t>
  </si>
  <si>
    <t>ВКУПНО за 1. ОПШТИРАБОТИ:</t>
  </si>
  <si>
    <t>ВКУПНО за 4. ОДВОДНУВАЊЕ :</t>
  </si>
  <si>
    <t>ВКУПНО за 5. ГОРЕН СТРОЈ:</t>
  </si>
  <si>
    <t>ВКУПНО за 6. ПОТПОРНИ ЅИДОВИ:</t>
  </si>
  <si>
    <t>ВКУПНО за 7.  СООБРАЌАЈНА СИГНАЛИЗАЦИЈА И ОПРЕМА</t>
  </si>
  <si>
    <t>Непредвидени
 работи ( 10%)</t>
  </si>
  <si>
    <t>РЕКОНСТРУКЦИЈА НА УЛИЦА ВО СЕЛО ВЕЛГОШТИ ВО ОПШТИНА ОХРИД</t>
  </si>
  <si>
    <t>1.1</t>
  </si>
  <si>
    <t>1.3</t>
  </si>
  <si>
    <t>1.4</t>
  </si>
  <si>
    <t>1.5</t>
  </si>
  <si>
    <t>2.1</t>
  </si>
  <si>
    <t>Обележување и осигурање на трасата</t>
  </si>
  <si>
    <t>2.3</t>
  </si>
  <si>
    <t>2.4</t>
  </si>
  <si>
    <t>3.1</t>
  </si>
  <si>
    <t>Нивелирање на постоечки капаци од постоечки шахти до кота на асфалт</t>
  </si>
  <si>
    <t>4.3</t>
  </si>
  <si>
    <t>Премачкување на слоевите на стар со нов асфалт со РБ200</t>
  </si>
  <si>
    <t>Набавка, транспорт и вградување на битуменска емулзија од 0.3-0.5 кг/м2 врз претходно исчистена и обеспрашена површина.</t>
  </si>
  <si>
    <t xml:space="preserve">Набавка транспорт и вградување на бетонска каналета 20x50х50см МБ40 поставена на бетон МB20 со d=10см </t>
  </si>
  <si>
    <t>Набавка транспорт и вградување на рамен канал BGF-Z SV 100 BH=80mm со поцинкуван или калап од нерѓосувачки челик со BG-SV Оградна решетка 1000/147/25 MW 30/10</t>
  </si>
  <si>
    <t>РЕКОНСТРУКЦИЈА НА УЛИЦA АЛЕКСАНДАР ТУРУНЏИЕВ</t>
  </si>
  <si>
    <t>3.3</t>
  </si>
  <si>
    <t>4. ОДВОДНУВАЊЕ:</t>
  </si>
  <si>
    <t>Штемовање со компресор</t>
  </si>
  <si>
    <t>час</t>
  </si>
  <si>
    <t>Штемовање на ревизиона шахта и изработка на приклучок со повторно малтерисување</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</si>
  <si>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</si>
  <si>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4.3.1</t>
  </si>
  <si>
    <t>машински 60%</t>
  </si>
  <si>
    <t>4.3.2</t>
  </si>
  <si>
    <t>рачно 40%</t>
  </si>
  <si>
    <t xml:space="preserve">Планирање и валирање на постелка </t>
  </si>
  <si>
    <t>Набавка,транспорт и вградување на песок во каналски ров</t>
  </si>
  <si>
    <t>Набавка, транспорт и монтажа на ПЕ коругирани канализациони цевки CH8 заедно со споен материјал</t>
  </si>
  <si>
    <t>4.6.1</t>
  </si>
  <si>
    <t>OD 200</t>
  </si>
  <si>
    <t>4.6.2</t>
  </si>
  <si>
    <t>OD 315</t>
  </si>
  <si>
    <t>Набавка, транспорт и вградување на тампон во каналски ров со набивање</t>
  </si>
  <si>
    <t>Изработка на армирано бетонска ревизиона шахта од готови елементи со армирано бетонски капак и вграден лиено железен капак, класа на оптеретување 400KN(D400)</t>
  </si>
  <si>
    <t>Изработка на сливник шахта со уградена лиеножелезна решетка за атмосферска вода со правоаголен отвор, тежок тип, класа на оптоварување min 400KN(D400)</t>
  </si>
  <si>
    <t>РЕКАПИТУЛАР - РРЕКОНСТРУКЦИЈА НА УЛИЦA АЛЕКСАНДАР ТУРУНЏИЕВ</t>
  </si>
  <si>
    <t xml:space="preserve">Изработка на подтло </t>
  </si>
  <si>
    <t>3.ВКУПНО ЗА ДОЛЕН СТРОЈ</t>
  </si>
  <si>
    <t xml:space="preserve">Набавка,транспорт и вградување на тампонски слој од дробен камен д=30см </t>
  </si>
  <si>
    <t>ВКУПНО за 3. ДОЛЕН СТРОЈ</t>
  </si>
  <si>
    <t>РЕКОНСТРУКЦИЈА НА УЛИЦA ВО С. ВЕЛГОШТИ</t>
  </si>
  <si>
    <t>СЕ ВКУПНО за улица Реконструкција на улица Александар Турунџиев, Општина Охрид</t>
  </si>
  <si>
    <t>СЕ ВКУПНО за улица Реконструкција на улица во с. Велгошти, Општина Охрид</t>
  </si>
  <si>
    <t>Рушење на постоечки асфалт од коловоз d=7-10см со утовар и транспорт до локација или депонија посочена од страна на Инвеститорот-Општината, до 10км.</t>
  </si>
  <si>
    <t>Попречно сечење на постоечки асфалт 
d=7-10 см на приклучоци со други улици</t>
  </si>
  <si>
    <t>Рушење на постоечки бетонски рабници и транспорт до локација или депонија, посочена од страна на инвеститорот-Општината, до 10 км.</t>
  </si>
  <si>
    <t>Нивелирање на постоечки шахти</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</si>
  <si>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 до 10км.</t>
  </si>
  <si>
    <t xml:space="preserve">Набавка,транспорт и вградување на тампонски материјал од дробен камен со ЦБР 100%, МС &gt; 90 мпа и големина на зрно до 63мм, за коловоз д=30 см и тротоари д=20см  </t>
  </si>
  <si>
    <t>Набавка, транспорт и вградување на асфалтна мешавина од тип  БНС  22СА  d=7см</t>
  </si>
  <si>
    <t>Набавка транспорт и вгрдаување на АБ 11С d=5см.</t>
  </si>
  <si>
    <t>Набавка, транспорт и вградување на бетонски рабници 18/24 МБ40 на темел од МБ 20 со фугирање</t>
  </si>
  <si>
    <t>Набавка, транспорт и вградување на бетонски рабници 8/15 МБ40 на темел од МБ 20 со фугирање</t>
  </si>
  <si>
    <t>Набавка транспорт и вградување на мршав бетон МБ 20 на дното од дренажниот канал</t>
  </si>
  <si>
    <t>Набавка, транспорт и вградување на полиетиленска цевка ПЕ СН 8 со ДН 160 мм комплет со сиот споен материјал</t>
  </si>
  <si>
    <t>Набавка, транспорт и вградување на геотекстил над дренажната цевка со густина до 150гр/м2</t>
  </si>
  <si>
    <t>Набавка, транспорт и врадување на филтерски материјал од дробен камен до 35 мм</t>
  </si>
  <si>
    <t>6. СООБРАЌАЈНА СИГНАЛИЗАЦИЈА И ОПРЕМА</t>
  </si>
  <si>
    <t>6.1 ВЕРТИКАЛНА СИГНАЛИЗАЦИЈА</t>
  </si>
  <si>
    <t>ВКУПНО ВЕРТИКАЛНА СИГНАЛИЗАЦИЈА</t>
  </si>
  <si>
    <t>6.2 ХОРИЗОНТАЛНА СИГНАЛИЗАЦИЈА</t>
  </si>
  <si>
    <t>6.3 СООБРАЌАЈНА ОПРЕМА</t>
  </si>
  <si>
    <t>6. ВКУПНО ЗА СООБРАЌАЈНА СИГНАЛИЗАЦИЈА И ОПРЕМА</t>
  </si>
  <si>
    <t>РЕКАПИТУЛАР - Реконструкција на крак 1 на улица Кочо Рацин во г. Ресен</t>
  </si>
  <si>
    <t>ВКУПНО за 6. ХОРИЗОНТАЛНА И ВЕРТИКАЛНА СИГНАЛИЗАЦИЈА:</t>
  </si>
  <si>
    <t>РЕКАПИТУЛАР - Општина Охрид</t>
  </si>
  <si>
    <t>БАРАЊЕ ЗА ПОНУДИ - Тендер 8 - Дел 3.
Реф. Бр.: LRCP-9034-MK-RFB-A.2.1.8 - Тендер 8 -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</si>
  <si>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Комплет вадење на постојни сливници со санирање на отворите со исполна на сепариран дробен камен и негово набивање</t>
  </si>
  <si>
    <t>Набавка и транспорт на РЕ SN 8 цевки со сите потребни фитинзи за комплетирање и ставање во употреба изработени според DIN EN 13478-3, класа на крустост според DIN EN ISO 9969, со приклучна спојка рабен прстен за дихтување според DIN EN 681 (според технички опис на опремата) и графички прикази</t>
  </si>
  <si>
    <t>DN 315</t>
  </si>
  <si>
    <t>DN 400</t>
  </si>
  <si>
    <t>РЕВИЗИОНИ ШАХТИ</t>
  </si>
  <si>
    <t>Набавка, транспорт и монтажа на вибро - пресувани бетонски шахти Ф1000 составени од прстени 1000/1000, 1000/500, 1000/250 и завршен конусен елемент 1000/600 комплет со сиот споен материјал и изработка на дно и кинета на шахтата. Во цената влегува и проширување на ровот за поставување на шахтата, изработка на подлога од тампон со Д=10 см на дното на шахтата и нејзино странично затрупување со одбран материјал од ископот и набивање на насипаниот материјал во слоеви од по 30см. (според техничките услови) и графички прилози</t>
  </si>
  <si>
    <t>со просечна висина од 1.0м-1.5м</t>
  </si>
  <si>
    <t>со просечна висина од 1.5м - 2.0м</t>
  </si>
  <si>
    <t xml:space="preserve">со просечна висина од 2.0 м - 2.5м </t>
  </si>
  <si>
    <t xml:space="preserve">со просечна висина од 2.5м-3,0 м </t>
  </si>
  <si>
    <t xml:space="preserve">набавка, транспорт и вградување на армирано бетонски плочи за шахти со МБ 35 и димензии 1,2*1,2м м и Д=0,2 м армирани двострано со Ф 10 мм, комплет со вграден лиено железен капак РП-213 со носивост 400КН и тежина 66 кг </t>
  </si>
  <si>
    <t>вградување на качувалки од бетонско железо Ф20 мм на шахти над 1.5 м</t>
  </si>
  <si>
    <t>Вкупно за Останати Работи</t>
  </si>
  <si>
    <t>ВКУПНО ЗА АТМОСВЕРСКА КАНАЛИЗАЦИЈА</t>
  </si>
  <si>
    <t>5.ВКУПНО ОДВОДНУВАЊЕ</t>
  </si>
  <si>
    <t>5.1  ДРЕНАЖА</t>
  </si>
  <si>
    <t>5.2 АТМОСВЕРСКА КАНАЛИЗАЦИЈА</t>
  </si>
  <si>
    <t>ВКУПНО ДРЕНАЖА</t>
  </si>
  <si>
    <t>Ископ на земја во широк откоп  III и IV категорија  со утовар и транспорт до локација или депонија посочена од страна на Инвеститорот -Општината.</t>
  </si>
  <si>
    <r>
      <t>СЕ ВКУПНО ОПШТИНА</t>
    </r>
    <r>
      <rPr>
        <b/>
        <sz val="12"/>
        <color indexed="10"/>
        <rFont val="StobiSerif Regular"/>
        <family val="3"/>
      </rPr>
      <t xml:space="preserve"> </t>
    </r>
    <r>
      <rPr>
        <b/>
        <sz val="12"/>
        <rFont val="StobiSerif Regular"/>
        <family val="3"/>
      </rPr>
      <t xml:space="preserve">Општина Охрид </t>
    </r>
    <r>
      <rPr>
        <b/>
        <sz val="12"/>
        <color indexed="8"/>
        <rFont val="StobiSerif Regular"/>
        <family val="3"/>
      </rPr>
      <t xml:space="preserve"> (ден. без ДДВ):</t>
    </r>
  </si>
  <si>
    <t>Потпис и печат</t>
  </si>
  <si>
    <t>2.63</t>
  </si>
  <si>
    <t>3.10.9.5</t>
  </si>
  <si>
    <t>4.43</t>
  </si>
  <si>
    <t>4.62</t>
  </si>
  <si>
    <t>Исколчување и обележување на трасата на атмосферскиот колектор со обележување на сите прекршни темиња, со поврзување на постоечкиот репер од полигоналната мрежа</t>
  </si>
  <si>
    <t>Машинско сечење на асфалтна коловозна конструкција Д=15 см на места каде трасата поминува по улиците со асфалтен коловоз</t>
  </si>
  <si>
    <t>Машински во материјал III и IV категорија - 75%</t>
  </si>
  <si>
    <t>Рачен во материјал III и IV категорија -25%</t>
  </si>
  <si>
    <t xml:space="preserve">Планирање и рамнење на ровот и припрема за поставување на песок </t>
  </si>
  <si>
    <t>Набавка, транспорт и рачно распостилање на песок со големина на зрно од 2-8 мм по дното на ровот (Према детал за попречен пресек на ров)</t>
  </si>
  <si>
    <t>Набавка, транспорт и рачно распостилање на песок со големина на зрно од 2-8 мм околу и над горната ивица на цевката (Према детал за попречен пресек на ров)</t>
  </si>
  <si>
    <t>Набавка, транспорт и вградување на сигнална лента над слојот за заштита на цевката на подземно одбележување на трасата на цевководот</t>
  </si>
  <si>
    <t>Машинско и дел рачно затрупување на ровот -30см под кота на терен со делумно одбран материјал од ископот и набивање во слоеви од по 30 cm</t>
  </si>
  <si>
    <t>Набавка, транспорт и вградување со набивање до потребната збиеност ЦБР=100 и Мс=90 Мпа на сепариран дробен камен со големина на зрно до 63 мм за затрупување на завршниот дел од ровот со Д=30.0 см</t>
  </si>
  <si>
    <t>Монтажни работи</t>
  </si>
  <si>
    <t>ПРИПРЕМНИ РАБОТИ</t>
  </si>
  <si>
    <t>ДОЛЕН СТРОЈ</t>
  </si>
  <si>
    <t>5.ВКУПНО ЗА ДРЕНАЖА:</t>
  </si>
  <si>
    <t>ВКУПНО ШАХТИ</t>
  </si>
  <si>
    <t xml:space="preserve">Набавка и вградување на РЕ SN 8 DN 450 цевки за сливници со домензии Ф/Н 348/1300мм. Комплет со сливна решетка РП-511 со носивост 4000КН. Сливната решетка е со димензии А/А 400/400 мм. Поставена на армирано бетонска полоча МБ-35 со димензии 0,95*0,95м и дебелина Д=15 см двострано армирана со арматура Ф10мм. Сливникот е приклучен со шахтата со цевка ПЕ-СН-8 DN 200мм. во се према детал. Во цената  влегува и ископот за поставување на сливникот, изработка на подлога од бетон МБ 25 со Д=15 см на дното од сливникот и нејзино странично затрупување со тампонски материјал и набивање на насипаниот материјал во слоеви од по 30 см (според техничките услови и графички прикази) </t>
  </si>
  <si>
    <t>Испитување на изведената линија и сиот споен материјал под соодветен притисок, според стандардната метода за тестирање (технички услови)</t>
  </si>
  <si>
    <t>Останати работи</t>
  </si>
  <si>
    <t>Набавка, транспорт и вгардување на бетонски павер елементи со д=6см за тротоар поставен на ситен песок од 3-5см.</t>
  </si>
  <si>
    <t>Набавка,транспорт и вградување со потребно набивање според технички услови на тампонски материјал од дробен камен за порамнување под коловоз д=30см и тротоари д = 20см</t>
  </si>
  <si>
    <t xml:space="preserve">Набавка,транспорт и вградување со потребно набивање според технички услови на тампонски материјал од дробен камен за порамнување под коловоз д=30см </t>
  </si>
  <si>
    <t>Реконструкција на крак 1 од ул.,,Кочо Рацин‘‘, Општина Ресен</t>
  </si>
  <si>
    <t>Ископ на земја во ров во тесен откоп со длабочина до d=2,0m  според табелите за земјани маси со транспорт до локација одредена од страна на Општината.</t>
  </si>
  <si>
    <t>Стругање на коловоз со д=0-5см со утовар и транспорт на материјал до депонија на одредено растојание од 10 км,одредено од страна на Општината.</t>
  </si>
  <si>
    <t>Набавка, транспорт и поставување на топло поцинкуван рамен цевен носач на сообраќајни знаци со надворешен дијаметар најмалку D=60 mm и дебелина најмалку 2 mm</t>
  </si>
  <si>
    <t>Набавка, транспорт и поставување на опрема за означување на препреки - табли за означување на остра кривина со облик на квадрат со димензии L=500 mm, класа на ретрорефлексија II</t>
  </si>
  <si>
    <t>Набавка, транспорт и поставување на опрема за означување на препреки - табли за означување на остра кривина  со облик на правоаголник со димензии L=1500 mm H=500 mm, класа на ретрорефлексија II</t>
  </si>
  <si>
    <t>Набавка, транспорт и поставување на сообраќајни огледала со облик на правоаголник со димензии L=1000 mm и H= 800 mm со надворешен раб со рефлектирачки наизменични полиња во црвена и бела боја</t>
  </si>
  <si>
    <r>
      <t>Набавка, транспорт и поставување на топло поцинкуван рамен цевен носач на сообраќајна опрема</t>
    </r>
    <r>
      <rPr>
        <sz val="12"/>
        <color rgb="FFFF0000"/>
        <rFont val="StobiSerif Regular"/>
        <family val="3"/>
      </rPr>
      <t xml:space="preserve"> </t>
    </r>
    <r>
      <rPr>
        <sz val="12"/>
        <rFont val="StobiSerif Regular"/>
        <family val="3"/>
      </rPr>
      <t>со надворешен дијаметар најмалку D=60 mm и дебелина најмалку 2 mm</t>
    </r>
  </si>
  <si>
    <t>Набавка, транспорт и поставување на почетна и завршна конструкција на челична заштитна ограда со должина Л=4м</t>
  </si>
  <si>
    <t>Набавка, транспорт и поставување на челична заштитна ограда од тип N2W3 на банкина со ракохват</t>
  </si>
  <si>
    <t>Набавка, транспорт и поставување на челична заштитна ограда од тип N2W3 на банкина</t>
  </si>
  <si>
    <t>Набавка, транспорт и поставување на челична заштитна ограда од тип N2W1 Bw на објект</t>
  </si>
  <si>
    <t>Расчистување на траса грмушки, дрвја и корења со транспорт до локација определена од страна на Општината до 10км.</t>
  </si>
  <si>
    <t>4.5</t>
  </si>
  <si>
    <t xml:space="preserve">Ископ, комбинирано (машински и рачно),  III и IV категорија со оформување на страните на градежната јама  со  подградување на јамата во просек 0.6 m2/m', со транспорт на земја до локација определена од страна на Општината. </t>
  </si>
  <si>
    <t xml:space="preserve">Обложување на потпорен ѕид со камен ( камен од постоечки ѕидови) со негово фугирање со цементен малтер (10 * 1,4 м) </t>
  </si>
  <si>
    <t>Машински ископ на земја до III категорија за темели и потпорни ѕидови со транспорт до локација определена од страна на Општината</t>
  </si>
  <si>
    <t xml:space="preserve">Обложување на потпорен ѕид со камен ( камен од постоечкиот потпорен ѕид ) со негово фугирање со цементен малтер (64 * 2 м) </t>
  </si>
  <si>
    <t>Машински ископ на земја до III, IV категорија за темели и потпорни ѕидови со  транспорт   до локација определена од страна на Општината до 10км</t>
  </si>
  <si>
    <r>
      <t>БАРАЊЕ ЗА ПОНУДИ - Тендер 8 - Дел  3 
Реф. Бр.: LRCP-9034-9210-MK-RFB-A.2.1.8 - Тендер 8</t>
    </r>
    <r>
      <rPr>
        <b/>
        <sz val="12"/>
        <color indexed="10"/>
        <rFont val="StobiSerif Regular"/>
        <family val="3"/>
      </rPr>
      <t xml:space="preserve"> </t>
    </r>
    <r>
      <rPr>
        <b/>
        <sz val="12"/>
        <rFont val="StobiSerif Regular"/>
        <family val="3"/>
      </rPr>
      <t>-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</si>
  <si>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r>
      <t>БАРАЊЕ ЗА ПОНУДИ - Тендер 8 - Дел  3 - 
Реф. Бр.: LRCP-9034 и 9210-MK-RFB-A.2.1.8 - Тендер 8</t>
    </r>
    <r>
      <rPr>
        <b/>
        <sz val="12"/>
        <color indexed="10"/>
        <rFont val="StobiSerif Regular"/>
        <family val="3"/>
      </rPr>
      <t xml:space="preserve"> </t>
    </r>
    <r>
      <rPr>
        <b/>
        <sz val="12"/>
        <rFont val="StobiSerif Regular"/>
        <family val="3"/>
      </rPr>
      <t>-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</si>
  <si>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БАРАЊЕ ЗА ПОНУДИ - Тендер 8 - Дел 3 - 
Реф. Бр.: LRCP-9034 и 9210-MK-RFB-A.2.1.8 - Тендер 8 -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</si>
  <si>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Набавка, транспорт и вградување на каналска решетка изработена од модуларен лив со битуменска заштита, комплет со шини и потребна опрема со класа на носивост D400 и вградување во канал со светол отвор од 400mm, вкупна должина од 5 m</t>
  </si>
  <si>
    <t xml:space="preserve">Улична линиска решетка со канал и таложник, L=5m   </t>
  </si>
  <si>
    <r>
      <t>Пресметка во м</t>
    </r>
    <r>
      <rPr>
        <vertAlign val="superscript"/>
        <sz val="11"/>
        <rFont val="StobiSerifregular"/>
      </rPr>
      <t>3</t>
    </r>
  </si>
  <si>
    <r>
      <t>Набавка, транспорт и вградување со површинско порамнување на бетонската подлога изработена од МБ15 со дебелина од 10 cm под канал. Пресметка по м</t>
    </r>
    <r>
      <rPr>
        <vertAlign val="superscript"/>
        <sz val="11"/>
        <rFont val="StobiSerifregular"/>
      </rPr>
      <t>3</t>
    </r>
    <r>
      <rPr>
        <sz val="11"/>
        <rFont val="StobiSerifregular"/>
      </rPr>
      <t>.</t>
    </r>
  </si>
  <si>
    <t xml:space="preserve">Изработка на асфалтни риголи d=50см од АБ11 на подлога од бетон МБ30 под асфалтот со дебелина 10 см </t>
  </si>
  <si>
    <t>Набавка, транспорт и вградување на гранитни рабници со нелизгачка нагазна површина, со димензии 18/24 cm на бетонска подлога</t>
  </si>
  <si>
    <t>Реконструкција на улица Кочо Рацин ( крак 1), Општина Ресен</t>
  </si>
  <si>
    <t>Ископ на темел 80х80х80см, на кој треба да се постави столбот</t>
  </si>
  <si>
    <t>Набавка, транспорт, ископ и бетонирање на темели за носачи на сообраќајна опрема со бетон најмалку МБ20 и димензии најмалку 40/40/50 cm</t>
  </si>
  <si>
    <t>Набавка, транспорт и поставување на челична заштитна ограда - почетно завршен елемент со кружен завршеток</t>
  </si>
  <si>
    <t>Набавка и транспорт, чистење на коловозна површина, маркирање и изведување на тенкослојни напречни и останати рефлектирачки ознаки и натписи во бела боја</t>
  </si>
  <si>
    <t>Набавка, транспорт и поставување на направи за смирување на сообраќајот - Гумена вештачка издаденост со конвексен обллик од тип В со димензии L=500 mm, W=1200 mm и H=70 mm</t>
  </si>
  <si>
    <t>Набавка, транспорт и поставување на почетно - завршна конструкција на челична заштитна ограда со должина L=4 m</t>
  </si>
  <si>
    <t>Набавка, транспорт и поставување на челична  заштитна ограда од тип N2W3 А (2.0) со ракохват</t>
  </si>
  <si>
    <t>Набавка, транспорт и поставување на направи за смирување на сообраќајот - Почетно/завршни елементи на гумена вештачка издаденост со конвексен профил од тип В, со димензии L=250 mm, W=1200 mm и H=70 mm</t>
  </si>
  <si>
    <t>Набавка, транспорт и поставување на сообраќајни знаци со облик на рамностран триаголник со должина на страните L=600 mm, класа на ретрорефлексија I</t>
  </si>
  <si>
    <t>Набавка, транспорт и монтажа на сообраќајни знаци со облик на круг или осмоаголник со дијаметар D=400 mm, класа на ретрорефлексија I</t>
  </si>
  <si>
    <t>Набавка, транспорт и поставување на сообраќајни знаци со облик на квадрат со димензии L=400 mm, класа на ретрорефлексија I</t>
  </si>
  <si>
    <t>Набавка и транспорт, чистење на коловозна површина, маркирање и изведување на тенкослојни надолжни, напречни и останати рефлектирачки ознаки и натписи во бела боја</t>
  </si>
  <si>
    <t>Набавка, транспорт, чистење на коловозна површина, маркирање и поставување на термопластичен сообраќаен знак со облик на триаголник со димензии W=2000 mm и L= 4000 mm</t>
  </si>
  <si>
    <t xml:space="preserve">6. ВКУПНО ЗА СООБРАЌАЈНА СИГНАЛИЗАЦИЈА И ОПРЕМА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</si>
</sst>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0.00\ _д_е_н_."/>
    <numFmt numFmtId="166" formatCode="0.0"/>
    <numFmt numFmtId="167" formatCode="0.000000000%"/>
    <numFmt numFmtId="168" formatCode="#,##0.0"/>
    <numFmt numFmtId="169" formatCode="_(* #,##0.0_);_(* \(#,##0.0\);_(* &quot;-&quot;??_);_(@_)"/>
    <numFmt numFmtId="170" formatCode="_-* #,##0.0_-;\-* #,##0.0_-;_-* &quot;-&quot;?_-;_-@_-"/>
  </numFmts>
  <fonts count="59">
    <font>
      <sz val="11"/>
      <color theme="1"/>
      <name val="Calibri"/>
      <family val="2"/>
      <scheme val="minor"/>
    </font>
    <font>
      <sz val="11"/>
      <color indexed="8"/>
      <name val="StobiSerif Regular"/>
      <family val="3"/>
    </font>
    <font>
      <b/>
      <sz val="12"/>
      <name val="StobiSerif Regular"/>
      <family val="3"/>
    </font>
    <font>
      <b/>
      <sz val="12"/>
      <color indexed="10"/>
      <name val="StobiSerif Regular"/>
      <family val="3"/>
    </font>
    <font>
      <sz val="11"/>
      <color theme="1"/>
      <name val="StobiSerif Regular"/>
      <family val="3"/>
    </font>
    <font>
      <sz val="12"/>
      <name val="StobiSerif Regular"/>
      <family val="3"/>
    </font>
    <font>
      <b/>
      <sz val="12"/>
      <color indexed="8"/>
      <name val="StobiSerif Regular"/>
      <family val="3"/>
    </font>
    <font>
      <sz val="12"/>
      <name val="Calibri"/>
      <family val="2"/>
      <scheme val="minor"/>
    </font>
    <font>
      <sz val="12"/>
      <color indexed="8"/>
      <name val="StobiSerif Regular"/>
      <family val="3"/>
    </font>
    <font>
      <b/>
      <sz val="12"/>
      <name val="StobiSerif Regular"/>
      <family val="3"/>
    </font>
    <font>
      <b/>
      <sz val="12"/>
      <color theme="1"/>
      <name val="StobiSerif Regular"/>
      <family val="3"/>
    </font>
    <font>
      <b/>
      <sz val="11"/>
      <name val="Arial"/>
      <family val="2"/>
      <charset val="204"/>
    </font>
    <font>
      <sz val="12"/>
      <color theme="1"/>
      <name val="StobiSerif Regular"/>
      <family val="3"/>
    </font>
    <font>
      <b/>
      <sz val="11"/>
      <color indexed="8"/>
      <name val="StobiSerif Regular"/>
      <family val="3"/>
    </font>
    <font>
      <sz val="11"/>
      <name val="StobiSerif Regular"/>
      <family val="3"/>
    </font>
    <font>
      <b/>
      <sz val="11"/>
      <name val="StobiSerif Regular"/>
      <family val="3"/>
    </font>
    <font>
      <b/>
      <sz val="12"/>
      <color rgb="FFFF0000"/>
      <name val="StobiSerif Regular"/>
      <family val="3"/>
    </font>
    <font>
      <sz val="12"/>
      <color theme="1"/>
      <name val="Calibri"/>
      <family val="2"/>
      <scheme val="minor"/>
    </font>
    <font>
      <b/>
      <sz val="12"/>
      <color indexed="8"/>
      <name val="StobiSerif Regular"/>
      <family val="3"/>
    </font>
    <font>
      <sz val="8"/>
      <name val="Calibri"/>
      <family val="2"/>
      <scheme val="minor"/>
    </font>
    <font>
      <sz val="12"/>
      <color rgb="FFFF0000"/>
      <name val="StobiSerif Regular"/>
      <family val="3"/>
    </font>
    <font>
      <sz val="11"/>
      <color rgb="FFFF0000"/>
      <name val="Calibri"/>
      <family val="2"/>
      <scheme val="minor"/>
    </font>
    <font>
      <b/>
      <sz val="11"/>
      <color theme="1"/>
      <name val="Calibri"/>
      <family val="2"/>
      <scheme val="minor"/>
    </font>
    <font>
      <b/>
      <sz val="11"/>
      <color rgb="FFFF0000"/>
      <name val="StobiSerif Regular"/>
      <family val="3"/>
    </font>
    <font>
      <sz val="11"/>
      <color theme="1"/>
      <name val="Calibri"/>
      <family val="2"/>
      <scheme val="minor"/>
    </font>
    <font>
      <sz val="11"/>
      <name val="Calibri"/>
      <family val="2"/>
      <charset val="204"/>
      <scheme val="minor"/>
    </font>
    <font>
      <sz val="11"/>
      <color rgb="FFFF0000"/>
      <name val="StobiSerif Regular"/>
      <family val="3"/>
    </font>
    <font>
      <b/>
      <sz val="11"/>
      <color theme="1"/>
      <name val="StobiSerif Regular"/>
      <family val="3"/>
    </font>
    <font>
      <b/>
      <sz val="12"/>
      <color rgb="FF000000"/>
      <name val="StobiSerif Regular"/>
      <family val="3"/>
    </font>
    <font>
      <b/>
      <sz val="11"/>
      <color rgb="FFFF0000"/>
      <name val="Calibri"/>
      <family val="2"/>
      <charset val="204"/>
      <scheme val="minor"/>
    </font>
    <font>
      <sz val="12"/>
      <color indexed="8"/>
      <name val="Calibri"/>
      <family val="2"/>
    </font>
    <font>
      <sz val="12"/>
      <color indexed="8"/>
      <name val="MAC C Times"/>
      <family val="1"/>
    </font>
    <font>
      <b/>
      <sz val="12"/>
      <name val="Calibri"/>
      <family val="2"/>
    </font>
    <font>
      <sz val="12"/>
      <color indexed="8"/>
      <name val="Times New Roman"/>
      <family val="1"/>
      <charset val="204"/>
    </font>
    <font>
      <b/>
      <sz val="12"/>
      <color indexed="8"/>
      <name val="Calibri"/>
      <family val="2"/>
      <scheme val="minor"/>
    </font>
    <font>
      <b/>
      <sz val="11"/>
      <color indexed="8"/>
      <name val="StobiSerifregular"/>
    </font>
    <font>
      <sz val="11"/>
      <color indexed="8"/>
      <name val="StobiSerifregular"/>
    </font>
    <font>
      <sz val="11"/>
      <name val="StobiSerifregular"/>
    </font>
    <font>
      <sz val="12"/>
      <color rgb="FFFF0000"/>
      <name val="Calibri"/>
      <family val="2"/>
    </font>
    <font>
      <sz val="12"/>
      <color rgb="FF7030A0"/>
      <name val="Calibri"/>
      <family val="2"/>
    </font>
    <font>
      <b/>
      <sz val="11"/>
      <name val="StobiSerifregular"/>
    </font>
    <font>
      <sz val="10"/>
      <name val="Arial"/>
      <family val="2"/>
      <charset val="204"/>
    </font>
    <font>
      <sz val="11"/>
      <color rgb="FFFF0000"/>
      <name val="StobiSerifregular"/>
    </font>
    <font>
      <sz val="10"/>
      <name val="Arial"/>
      <family val="2"/>
    </font>
    <font>
      <vertAlign val="superscript"/>
      <sz val="11"/>
      <name val="StobiSerifregular"/>
    </font>
    <font>
      <sz val="11"/>
      <color theme="1"/>
      <name val="Calibri"/>
      <family val="2"/>
      <charset val="204"/>
      <scheme val="minor"/>
    </font>
    <font>
      <b/>
      <sz val="11"/>
      <color theme="1"/>
      <name val="StobiSerifregular"/>
    </font>
    <font>
      <sz val="11"/>
      <color theme="1"/>
      <name val="StobiSerifregular"/>
    </font>
    <font>
      <b/>
      <sz val="12"/>
      <name val="Calibri"/>
      <family val="2"/>
      <scheme val="minor"/>
    </font>
    <font>
      <b/>
      <sz val="12"/>
      <color indexed="8"/>
      <name val="StobiSerifregular"/>
    </font>
    <font>
      <sz val="12"/>
      <color indexed="8"/>
      <name val="StobiSerifregular"/>
    </font>
    <font>
      <b/>
      <sz val="12"/>
      <color indexed="8"/>
      <name val="Times New Roman"/>
      <family val="1"/>
    </font>
    <font>
      <sz val="12"/>
      <name val="StobiSerifregular"/>
    </font>
    <font>
      <b/>
      <sz val="12"/>
      <name val="StobiSerifRegular"/>
    </font>
    <font>
      <b/>
      <sz val="12"/>
      <color indexed="8"/>
      <name val="Calibri"/>
      <family val="2"/>
    </font>
    <font>
      <i/>
      <sz val="11"/>
      <color theme="1"/>
      <name val="Calibri"/>
      <family val="2"/>
      <charset val="204"/>
      <scheme val="minor"/>
    </font>
    <font>
      <b/>
      <sz val="12"/>
      <color theme="1"/>
      <name val="Calibri"/>
      <family val="2"/>
      <scheme val="minor"/>
    </font>
    <font>
      <b/>
      <sz val="12"/>
      <color theme="4"/>
      <name val="Calibri"/>
      <family val="2"/>
    </font>
    <font>
      <sz val="11"/>
      <color rgb="FFFF0000"/>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7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s>
  <cellStyleXfs count="9">
    <xf numFmtId="0" fontId="0" fillId="0" borderId="0"/>
    <xf numFmtId="43" fontId="24" fillId="0" borderId="0" applyFont="0" applyFill="0" applyBorder="0" applyAlignment="0" applyProtection="0"/>
    <xf numFmtId="0" fontId="41" fillId="0" borderId="0"/>
    <xf numFmtId="0" fontId="43" fillId="0" borderId="0" applyNumberFormat="0" applyFont="0" applyFill="0" applyBorder="0" applyAlignment="0" applyProtection="0">
      <alignment vertical="top"/>
    </xf>
    <xf numFmtId="0" fontId="41" fillId="0" borderId="0"/>
    <xf numFmtId="0" fontId="45" fillId="0" borderId="0"/>
    <xf numFmtId="0" fontId="24" fillId="0" borderId="0"/>
    <xf numFmtId="0" fontId="43" fillId="0" borderId="0"/>
    <xf numFmtId="0" fontId="41" fillId="0" borderId="0" applyNumberFormat="0" applyFont="0" applyFill="0" applyBorder="0" applyAlignment="0" applyProtection="0">
      <alignment vertical="top"/>
    </xf>
  </cellStyleXfs>
  <cellXfs count="1016">
    <xf numFmtId="0" fontId="0" fillId="0" borderId="0" xfId="0"/>
    <xf numFmtId="0" fontId="1" fillId="2" borderId="0" xfId="0" applyFont="1" applyFill="1"/>
    <xf numFmtId="0" fontId="0" fillId="2" borderId="0" xfId="0" applyFill="1"/>
    <xf numFmtId="0" fontId="1" fillId="2" borderId="0" xfId="0" applyFont="1" applyFill="1" applyAlignment="1">
      <alignment wrapText="1"/>
    </xf>
    <xf numFmtId="4" fontId="7" fillId="2" borderId="0" xfId="0" applyNumberFormat="1" applyFont="1" applyFill="1" applyAlignment="1">
      <alignment vertical="center" wrapText="1"/>
    </xf>
    <xf numFmtId="4" fontId="2" fillId="2" borderId="16" xfId="0" applyNumberFormat="1" applyFont="1" applyFill="1" applyBorder="1" applyAlignment="1">
      <alignment horizontal="center" vertical="center" wrapText="1"/>
    </xf>
    <xf numFmtId="0" fontId="0" fillId="2" borderId="0" xfId="0" applyFill="1" applyAlignment="1">
      <alignment wrapText="1"/>
    </xf>
    <xf numFmtId="0" fontId="0" fillId="0" borderId="0" xfId="0" applyAlignment="1">
      <alignment wrapText="1"/>
    </xf>
    <xf numFmtId="0" fontId="5" fillId="2" borderId="10" xfId="0" applyFont="1" applyFill="1" applyBorder="1" applyAlignment="1">
      <alignment vertical="center" wrapText="1"/>
    </xf>
    <xf numFmtId="0" fontId="5" fillId="2" borderId="1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0" fillId="2" borderId="22" xfId="0" applyFont="1" applyFill="1" applyBorder="1" applyAlignment="1">
      <alignment horizontal="right" wrapText="1"/>
    </xf>
    <xf numFmtId="165" fontId="13" fillId="2" borderId="0" xfId="0" applyNumberFormat="1" applyFont="1" applyFill="1" applyAlignment="1">
      <alignment horizontal="center"/>
    </xf>
    <xf numFmtId="0" fontId="5" fillId="2" borderId="9" xfId="0" applyFont="1" applyFill="1" applyBorder="1" applyAlignment="1">
      <alignment vertical="center" wrapText="1"/>
    </xf>
    <xf numFmtId="4" fontId="2" fillId="2" borderId="0" xfId="0" applyNumberFormat="1" applyFont="1" applyFill="1" applyAlignment="1">
      <alignment horizontal="left" vertical="center" wrapText="1"/>
    </xf>
    <xf numFmtId="4" fontId="15" fillId="2" borderId="0" xfId="0" applyNumberFormat="1" applyFont="1" applyFill="1" applyAlignment="1">
      <alignment horizontal="center" vertical="center" wrapText="1"/>
    </xf>
    <xf numFmtId="0" fontId="17" fillId="0" borderId="0" xfId="0" applyFont="1"/>
    <xf numFmtId="0" fontId="21" fillId="2" borderId="0" xfId="0" applyFont="1" applyFill="1" applyAlignment="1">
      <alignment wrapText="1"/>
    </xf>
    <xf numFmtId="0" fontId="21" fillId="0" borderId="0" xfId="0" applyFont="1" applyAlignment="1">
      <alignment wrapText="1"/>
    </xf>
    <xf numFmtId="0" fontId="12" fillId="2" borderId="10" xfId="0" applyFont="1" applyFill="1" applyBorder="1" applyAlignment="1">
      <alignment horizontal="right" wrapText="1"/>
    </xf>
    <xf numFmtId="0" fontId="12" fillId="2" borderId="16" xfId="0" applyFont="1" applyFill="1" applyBorder="1" applyAlignment="1">
      <alignment horizontal="right" wrapText="1"/>
    </xf>
    <xf numFmtId="41" fontId="6" fillId="0" borderId="10" xfId="0" applyNumberFormat="1" applyFont="1" applyBorder="1"/>
    <xf numFmtId="41" fontId="6" fillId="0" borderId="11" xfId="0" applyNumberFormat="1" applyFont="1" applyBorder="1"/>
    <xf numFmtId="41" fontId="6" fillId="0" borderId="13" xfId="0" applyNumberFormat="1" applyFont="1" applyBorder="1"/>
    <xf numFmtId="41" fontId="6" fillId="0" borderId="14" xfId="0" applyNumberFormat="1" applyFont="1" applyBorder="1"/>
    <xf numFmtId="41" fontId="6" fillId="0" borderId="8" xfId="0" applyNumberFormat="1" applyFont="1" applyBorder="1"/>
    <xf numFmtId="41" fontId="6" fillId="0" borderId="33" xfId="0" applyNumberFormat="1" applyFont="1" applyBorder="1"/>
    <xf numFmtId="2" fontId="6" fillId="0" borderId="21" xfId="0" applyNumberFormat="1" applyFont="1" applyBorder="1" applyAlignment="1">
      <alignment horizontal="center" vertical="center"/>
    </xf>
    <xf numFmtId="9" fontId="6" fillId="0" borderId="21" xfId="0" applyNumberFormat="1" applyFont="1" applyBorder="1" applyAlignment="1">
      <alignment horizontal="center" vertical="center" wrapText="1"/>
    </xf>
    <xf numFmtId="2" fontId="6" fillId="0" borderId="36" xfId="0" applyNumberFormat="1" applyFont="1" applyBorder="1" applyAlignment="1">
      <alignment horizontal="center" vertical="center"/>
    </xf>
    <xf numFmtId="2" fontId="5" fillId="2" borderId="10" xfId="0" applyNumberFormat="1" applyFont="1" applyFill="1" applyBorder="1" applyAlignment="1">
      <alignment horizontal="center" vertical="center" wrapText="1"/>
    </xf>
    <xf numFmtId="0" fontId="2"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1" fontId="5" fillId="2" borderId="12"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0" fontId="7" fillId="2" borderId="0" xfId="0" applyFont="1" applyFill="1" applyAlignment="1">
      <alignment vertical="center" wrapText="1"/>
    </xf>
    <xf numFmtId="0" fontId="2" fillId="2" borderId="16"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5" fillId="2" borderId="16" xfId="0" applyFont="1" applyFill="1" applyBorder="1" applyAlignment="1">
      <alignment horizontal="left" wrapText="1"/>
    </xf>
    <xf numFmtId="0" fontId="5" fillId="2" borderId="10" xfId="0" applyFont="1" applyFill="1" applyBorder="1" applyAlignment="1">
      <alignment horizontal="left" wrapText="1"/>
    </xf>
    <xf numFmtId="0" fontId="5" fillId="2" borderId="13" xfId="0" applyFont="1" applyFill="1" applyBorder="1" applyAlignment="1">
      <alignment horizontal="center" wrapText="1"/>
    </xf>
    <xf numFmtId="0" fontId="5" fillId="2" borderId="16" xfId="0" applyFont="1" applyFill="1" applyBorder="1" applyAlignment="1">
      <alignment vertical="center" wrapText="1"/>
    </xf>
    <xf numFmtId="0" fontId="10" fillId="2" borderId="24" xfId="0" applyFont="1" applyFill="1" applyBorder="1" applyAlignment="1">
      <alignment horizontal="right" wrapText="1"/>
    </xf>
    <xf numFmtId="0" fontId="10" fillId="2" borderId="26" xfId="0" applyFont="1" applyFill="1" applyBorder="1" applyAlignment="1">
      <alignment horizontal="right" wrapText="1"/>
    </xf>
    <xf numFmtId="0" fontId="10" fillId="2" borderId="4" xfId="0" applyFont="1" applyFill="1" applyBorder="1" applyAlignment="1">
      <alignment horizontal="right" wrapText="1"/>
    </xf>
    <xf numFmtId="0" fontId="10" fillId="2" borderId="5" xfId="0" applyFont="1" applyFill="1" applyBorder="1" applyAlignment="1">
      <alignment horizontal="right" wrapText="1"/>
    </xf>
    <xf numFmtId="0" fontId="2" fillId="2" borderId="21" xfId="0" applyFont="1" applyFill="1" applyBorder="1" applyAlignment="1">
      <alignment vertical="center" wrapText="1"/>
    </xf>
    <xf numFmtId="0" fontId="14" fillId="2" borderId="0" xfId="0" applyFont="1" applyFill="1" applyAlignment="1">
      <alignment horizontal="center" vertical="center" wrapText="1"/>
    </xf>
    <xf numFmtId="0" fontId="14" fillId="2" borderId="0" xfId="0" applyFont="1" applyFill="1" applyAlignment="1">
      <alignment horizontal="left" vertical="center" wrapText="1"/>
    </xf>
    <xf numFmtId="1" fontId="14" fillId="2" borderId="0" xfId="0" applyNumberFormat="1" applyFont="1" applyFill="1" applyAlignment="1">
      <alignment horizontal="right" vertical="center" wrapText="1"/>
    </xf>
    <xf numFmtId="2" fontId="5" fillId="2" borderId="9" xfId="0" applyNumberFormat="1" applyFont="1" applyFill="1" applyBorder="1" applyAlignment="1">
      <alignment vertical="center" wrapText="1"/>
    </xf>
    <xf numFmtId="2" fontId="5" fillId="2" borderId="10" xfId="0" applyNumberFormat="1" applyFont="1" applyFill="1" applyBorder="1" applyAlignment="1">
      <alignment vertical="center" wrapText="1"/>
    </xf>
    <xf numFmtId="0" fontId="5" fillId="2" borderId="0" xfId="0" applyFont="1" applyFill="1" applyAlignment="1">
      <alignment horizontal="center" vertical="center" wrapText="1"/>
    </xf>
    <xf numFmtId="2" fontId="2" fillId="2" borderId="0" xfId="0" applyNumberFormat="1" applyFont="1" applyFill="1" applyAlignment="1">
      <alignment horizontal="left" vertical="center" wrapText="1"/>
    </xf>
    <xf numFmtId="3" fontId="5" fillId="2" borderId="9" xfId="0" applyNumberFormat="1" applyFont="1" applyFill="1" applyBorder="1" applyAlignment="1">
      <alignment horizontal="center" vertical="center" wrapText="1"/>
    </xf>
    <xf numFmtId="0" fontId="5" fillId="2" borderId="22" xfId="0" applyFont="1" applyFill="1" applyBorder="1" applyAlignment="1">
      <alignment horizontal="right" wrapText="1"/>
    </xf>
    <xf numFmtId="2" fontId="2" fillId="2" borderId="29"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4" fontId="2" fillId="2" borderId="10" xfId="0" applyNumberFormat="1" applyFont="1" applyFill="1" applyBorder="1" applyAlignment="1">
      <alignment horizontal="left" vertical="center" wrapText="1"/>
    </xf>
    <xf numFmtId="1" fontId="2" fillId="2" borderId="10" xfId="0" applyNumberFormat="1" applyFont="1" applyFill="1" applyBorder="1" applyAlignment="1">
      <alignment horizontal="right" vertical="center" wrapText="1"/>
    </xf>
    <xf numFmtId="2" fontId="2" fillId="2" borderId="10" xfId="0" applyNumberFormat="1" applyFont="1" applyFill="1" applyBorder="1" applyAlignment="1">
      <alignment vertical="center" wrapText="1"/>
    </xf>
    <xf numFmtId="4" fontId="2" fillId="2" borderId="10" xfId="0" applyNumberFormat="1" applyFont="1" applyFill="1" applyBorder="1" applyAlignment="1">
      <alignment vertical="center" wrapText="1"/>
    </xf>
    <xf numFmtId="41" fontId="5" fillId="2" borderId="10" xfId="0" applyNumberFormat="1" applyFont="1" applyFill="1" applyBorder="1" applyAlignment="1">
      <alignment horizontal="right" wrapText="1"/>
    </xf>
    <xf numFmtId="0" fontId="12"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left" vertical="top" wrapText="1"/>
    </xf>
    <xf numFmtId="41" fontId="5" fillId="2" borderId="16" xfId="0" applyNumberFormat="1" applyFont="1" applyFill="1" applyBorder="1" applyAlignment="1">
      <alignment horizontal="right" wrapText="1"/>
    </xf>
    <xf numFmtId="164" fontId="5" fillId="2" borderId="16" xfId="0" applyNumberFormat="1" applyFont="1" applyFill="1" applyBorder="1" applyAlignment="1">
      <alignment horizontal="right" wrapText="1"/>
    </xf>
    <xf numFmtId="164" fontId="5" fillId="2" borderId="10" xfId="0" applyNumberFormat="1" applyFont="1" applyFill="1" applyBorder="1" applyAlignment="1">
      <alignment horizontal="right" wrapText="1"/>
    </xf>
    <xf numFmtId="0" fontId="5" fillId="2" borderId="8" xfId="0" applyFont="1" applyFill="1" applyBorder="1" applyAlignment="1">
      <alignment vertical="center" wrapText="1"/>
    </xf>
    <xf numFmtId="41" fontId="5" fillId="2" borderId="8" xfId="0" applyNumberFormat="1" applyFont="1" applyFill="1" applyBorder="1" applyAlignment="1">
      <alignment horizontal="right" wrapText="1"/>
    </xf>
    <xf numFmtId="1" fontId="5" fillId="2" borderId="30" xfId="0" applyNumberFormat="1"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1" xfId="0" applyFont="1" applyFill="1" applyBorder="1" applyAlignment="1">
      <alignment vertical="center" wrapText="1"/>
    </xf>
    <xf numFmtId="164" fontId="5" fillId="2" borderId="31" xfId="0" applyNumberFormat="1" applyFont="1" applyFill="1" applyBorder="1" applyAlignment="1">
      <alignment horizontal="right" wrapText="1"/>
    </xf>
    <xf numFmtId="41" fontId="5" fillId="2" borderId="31" xfId="0" applyNumberFormat="1" applyFont="1" applyFill="1" applyBorder="1" applyAlignment="1">
      <alignment horizontal="right" wrapText="1"/>
    </xf>
    <xf numFmtId="1" fontId="5" fillId="2" borderId="7"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164" fontId="5" fillId="2" borderId="8" xfId="0" applyNumberFormat="1" applyFont="1" applyFill="1" applyBorder="1" applyAlignment="1">
      <alignment horizontal="right" wrapText="1"/>
    </xf>
    <xf numFmtId="164" fontId="5" fillId="2" borderId="21" xfId="0" applyNumberFormat="1" applyFont="1" applyFill="1" applyBorder="1" applyAlignment="1">
      <alignment horizontal="right" wrapText="1"/>
    </xf>
    <xf numFmtId="41" fontId="5" fillId="2" borderId="21" xfId="0" applyNumberFormat="1" applyFont="1" applyFill="1" applyBorder="1" applyAlignment="1">
      <alignment horizontal="right" wrapText="1"/>
    </xf>
    <xf numFmtId="3" fontId="5" fillId="2" borderId="7" xfId="0" applyNumberFormat="1" applyFont="1" applyFill="1" applyBorder="1" applyAlignment="1">
      <alignment horizontal="center" vertical="center" wrapText="1"/>
    </xf>
    <xf numFmtId="0" fontId="1" fillId="0" borderId="0" xfId="0" applyFont="1"/>
    <xf numFmtId="0" fontId="14" fillId="0" borderId="0" xfId="0" applyFont="1" applyAlignment="1">
      <alignment horizontal="center" vertical="center" wrapText="1"/>
    </xf>
    <xf numFmtId="0" fontId="2" fillId="0" borderId="0" xfId="0" applyFont="1" applyAlignment="1" applyProtection="1">
      <alignment horizontal="left" vertical="top" wrapText="1"/>
      <protection locked="0"/>
    </xf>
    <xf numFmtId="4" fontId="15" fillId="0" borderId="0" xfId="0" applyNumberFormat="1" applyFont="1" applyAlignment="1">
      <alignment horizontal="center" vertical="center" wrapText="1"/>
    </xf>
    <xf numFmtId="1" fontId="14" fillId="0" borderId="0" xfId="0" applyNumberFormat="1" applyFont="1" applyAlignment="1">
      <alignment horizontal="right" vertical="center" wrapText="1"/>
    </xf>
    <xf numFmtId="0" fontId="5" fillId="2" borderId="22" xfId="0" applyFont="1" applyFill="1" applyBorder="1" applyAlignment="1">
      <alignment horizontal="center" vertical="center" wrapText="1"/>
    </xf>
    <xf numFmtId="2" fontId="2" fillId="2" borderId="16" xfId="0" applyNumberFormat="1" applyFont="1" applyFill="1" applyBorder="1" applyAlignment="1">
      <alignment horizontal="left" vertical="center" wrapText="1"/>
    </xf>
    <xf numFmtId="4" fontId="2" fillId="2" borderId="16" xfId="0" applyNumberFormat="1" applyFont="1" applyFill="1" applyBorder="1" applyAlignment="1">
      <alignment horizontal="left" vertical="center" wrapText="1"/>
    </xf>
    <xf numFmtId="0" fontId="1" fillId="0" borderId="0" xfId="0" applyFont="1" applyAlignment="1">
      <alignment wrapText="1"/>
    </xf>
    <xf numFmtId="49" fontId="5" fillId="0" borderId="10" xfId="0" applyNumberFormat="1" applyFont="1" applyBorder="1" applyAlignment="1">
      <alignment horizontal="center" vertical="center" wrapText="1"/>
    </xf>
    <xf numFmtId="0" fontId="5" fillId="0" borderId="10" xfId="0" applyFont="1" applyBorder="1" applyAlignment="1">
      <alignment vertical="top" wrapText="1"/>
    </xf>
    <xf numFmtId="49" fontId="5" fillId="2" borderId="16"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1" fontId="5" fillId="2" borderId="15" xfId="0" applyNumberFormat="1" applyFont="1" applyFill="1" applyBorder="1" applyAlignment="1">
      <alignment horizontal="center" vertical="center" wrapText="1"/>
    </xf>
    <xf numFmtId="1" fontId="5" fillId="2" borderId="9" xfId="0" applyNumberFormat="1" applyFont="1" applyFill="1" applyBorder="1" applyAlignment="1">
      <alignment horizontal="center" vertical="center" wrapText="1"/>
    </xf>
    <xf numFmtId="0" fontId="12" fillId="2" borderId="31" xfId="0" applyFont="1" applyFill="1" applyBorder="1" applyAlignment="1">
      <alignment horizontal="right" wrapText="1"/>
    </xf>
    <xf numFmtId="0" fontId="12" fillId="2" borderId="8" xfId="0" applyFont="1" applyFill="1" applyBorder="1" applyAlignment="1">
      <alignment horizontal="right"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 fillId="2" borderId="27" xfId="0" applyFont="1" applyFill="1" applyBorder="1" applyAlignment="1">
      <alignment vertical="center" wrapText="1"/>
    </xf>
    <xf numFmtId="0" fontId="12" fillId="2" borderId="31" xfId="0" applyFont="1" applyFill="1" applyBorder="1" applyAlignment="1">
      <alignment vertical="center" wrapText="1"/>
    </xf>
    <xf numFmtId="0" fontId="2" fillId="2" borderId="4" xfId="0" applyFont="1" applyFill="1" applyBorder="1" applyAlignment="1">
      <alignment horizontal="right" wrapText="1"/>
    </xf>
    <xf numFmtId="0" fontId="2" fillId="2" borderId="5" xfId="0" applyFont="1" applyFill="1" applyBorder="1" applyAlignment="1">
      <alignment horizontal="right" wrapText="1"/>
    </xf>
    <xf numFmtId="0" fontId="2" fillId="2" borderId="6" xfId="0" applyFont="1" applyFill="1" applyBorder="1" applyAlignment="1">
      <alignment horizontal="right"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12" fillId="2" borderId="12" xfId="0" applyFont="1" applyFill="1" applyBorder="1" applyAlignment="1">
      <alignment horizontal="center" vertical="center" wrapText="1"/>
    </xf>
    <xf numFmtId="49" fontId="12" fillId="2" borderId="13" xfId="0" applyNumberFormat="1" applyFont="1" applyFill="1" applyBorder="1" applyAlignment="1">
      <alignment horizontal="center" vertical="center" wrapText="1"/>
    </xf>
    <xf numFmtId="0" fontId="5" fillId="2" borderId="21" xfId="0" applyFont="1" applyFill="1" applyBorder="1" applyAlignment="1">
      <alignment horizontal="right" wrapText="1"/>
    </xf>
    <xf numFmtId="0" fontId="12" fillId="2" borderId="8" xfId="0" applyFont="1" applyFill="1" applyBorder="1" applyAlignment="1">
      <alignment vertical="center" wrapText="1"/>
    </xf>
    <xf numFmtId="0" fontId="11" fillId="2" borderId="41" xfId="0" applyFont="1" applyFill="1" applyBorder="1" applyAlignment="1">
      <alignment horizontal="right" wrapText="1"/>
    </xf>
    <xf numFmtId="0" fontId="12" fillId="2" borderId="21" xfId="0" applyFont="1" applyFill="1" applyBorder="1" applyAlignment="1">
      <alignment horizontal="right" wrapText="1"/>
    </xf>
    <xf numFmtId="0" fontId="11" fillId="2" borderId="5" xfId="0" applyFont="1" applyFill="1" applyBorder="1" applyAlignment="1">
      <alignment horizontal="right" wrapText="1"/>
    </xf>
    <xf numFmtId="0" fontId="5" fillId="2" borderId="30" xfId="0" applyFont="1" applyFill="1" applyBorder="1" applyAlignment="1">
      <alignment horizontal="center" vertical="center" wrapText="1"/>
    </xf>
    <xf numFmtId="49" fontId="5" fillId="2" borderId="31" xfId="0" applyNumberFormat="1" applyFont="1" applyFill="1" applyBorder="1" applyAlignment="1">
      <alignment horizontal="center" vertical="center" wrapText="1"/>
    </xf>
    <xf numFmtId="1" fontId="8" fillId="2" borderId="8" xfId="0" applyNumberFormat="1" applyFont="1" applyFill="1" applyBorder="1" applyAlignment="1">
      <alignment horizontal="center" vertical="center" wrapText="1"/>
    </xf>
    <xf numFmtId="0" fontId="5" fillId="2" borderId="4" xfId="0" applyFont="1" applyFill="1" applyBorder="1" applyAlignment="1">
      <alignment wrapText="1"/>
    </xf>
    <xf numFmtId="0" fontId="5" fillId="2" borderId="5" xfId="0" applyFont="1" applyFill="1" applyBorder="1" applyAlignment="1">
      <alignment wrapText="1"/>
    </xf>
    <xf numFmtId="1" fontId="8" fillId="2" borderId="31" xfId="0" applyNumberFormat="1" applyFont="1" applyFill="1" applyBorder="1" applyAlignment="1">
      <alignment horizontal="center" vertical="center" wrapText="1"/>
    </xf>
    <xf numFmtId="0" fontId="5" fillId="2" borderId="8" xfId="0" applyFont="1" applyFill="1" applyBorder="1" applyAlignment="1">
      <alignment horizontal="left" vertical="top" wrapText="1"/>
    </xf>
    <xf numFmtId="0" fontId="0" fillId="0" borderId="10" xfId="0" applyBorder="1" applyAlignment="1">
      <alignment wrapText="1"/>
    </xf>
    <xf numFmtId="0" fontId="5" fillId="2" borderId="31" xfId="0" applyFont="1" applyFill="1" applyBorder="1" applyAlignment="1">
      <alignment horizontal="left"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5" fillId="2" borderId="10" xfId="0" applyFont="1" applyFill="1" applyBorder="1" applyAlignment="1">
      <alignment horizontal="right" wrapText="1"/>
    </xf>
    <xf numFmtId="166" fontId="5" fillId="2" borderId="10" xfId="0" applyNumberFormat="1" applyFont="1" applyFill="1" applyBorder="1" applyAlignment="1">
      <alignment horizontal="right" wrapText="1"/>
    </xf>
    <xf numFmtId="4" fontId="5" fillId="2" borderId="10" xfId="0" applyNumberFormat="1" applyFont="1" applyFill="1" applyBorder="1" applyAlignment="1">
      <alignment horizontal="right" wrapText="1"/>
    </xf>
    <xf numFmtId="41" fontId="5" fillId="2" borderId="11" xfId="0" applyNumberFormat="1" applyFont="1" applyFill="1" applyBorder="1" applyAlignment="1">
      <alignment horizontal="right" wrapText="1"/>
    </xf>
    <xf numFmtId="3" fontId="7" fillId="2" borderId="0" xfId="0" applyNumberFormat="1" applyFont="1" applyFill="1" applyAlignment="1">
      <alignment horizontal="right" wrapText="1"/>
    </xf>
    <xf numFmtId="3" fontId="14" fillId="2" borderId="0" xfId="0" applyNumberFormat="1" applyFont="1" applyFill="1" applyAlignment="1">
      <alignment horizontal="right" wrapText="1"/>
    </xf>
    <xf numFmtId="3" fontId="14" fillId="0" borderId="0" xfId="0" applyNumberFormat="1" applyFont="1" applyAlignment="1">
      <alignment horizontal="right" wrapText="1"/>
    </xf>
    <xf numFmtId="1" fontId="14" fillId="2" borderId="0" xfId="0" applyNumberFormat="1" applyFont="1" applyFill="1" applyAlignment="1">
      <alignment horizontal="right" wrapText="1"/>
    </xf>
    <xf numFmtId="1" fontId="14" fillId="0" borderId="0" xfId="0" applyNumberFormat="1" applyFont="1" applyAlignment="1">
      <alignment horizontal="right" wrapText="1"/>
    </xf>
    <xf numFmtId="0" fontId="7" fillId="2" borderId="0" xfId="0" applyFont="1" applyFill="1" applyAlignment="1">
      <alignment horizontal="right" wrapText="1"/>
    </xf>
    <xf numFmtId="0" fontId="4" fillId="2" borderId="21" xfId="0" applyFont="1" applyFill="1" applyBorder="1" applyAlignment="1">
      <alignment horizontal="right" wrapText="1"/>
    </xf>
    <xf numFmtId="2" fontId="5" fillId="2" borderId="8" xfId="0" applyNumberFormat="1" applyFont="1" applyFill="1" applyBorder="1" applyAlignment="1">
      <alignment horizontal="right" wrapText="1"/>
    </xf>
    <xf numFmtId="2" fontId="5" fillId="2" borderId="10" xfId="0" applyNumberFormat="1" applyFont="1" applyFill="1" applyBorder="1" applyAlignment="1">
      <alignment horizontal="right" wrapText="1"/>
    </xf>
    <xf numFmtId="2" fontId="5" fillId="2" borderId="13" xfId="0" applyNumberFormat="1" applyFont="1" applyFill="1" applyBorder="1" applyAlignment="1">
      <alignment horizontal="right" wrapText="1"/>
    </xf>
    <xf numFmtId="2" fontId="5" fillId="2" borderId="31" xfId="0" applyNumberFormat="1" applyFont="1" applyFill="1" applyBorder="1" applyAlignment="1">
      <alignment horizontal="right" wrapText="1"/>
    </xf>
    <xf numFmtId="2" fontId="5" fillId="2" borderId="16" xfId="0" applyNumberFormat="1" applyFont="1" applyFill="1" applyBorder="1" applyAlignment="1">
      <alignment horizontal="right" wrapText="1"/>
    </xf>
    <xf numFmtId="2" fontId="2" fillId="2" borderId="10" xfId="0" applyNumberFormat="1" applyFont="1" applyFill="1" applyBorder="1" applyAlignment="1">
      <alignment horizontal="right" wrapText="1"/>
    </xf>
    <xf numFmtId="4" fontId="7" fillId="2" borderId="0" xfId="0" applyNumberFormat="1" applyFont="1" applyFill="1" applyAlignment="1">
      <alignment horizontal="right" wrapText="1"/>
    </xf>
    <xf numFmtId="0" fontId="2" fillId="2" borderId="13" xfId="0" applyFont="1" applyFill="1" applyBorder="1" applyAlignment="1">
      <alignment horizontal="right" wrapText="1"/>
    </xf>
    <xf numFmtId="0" fontId="5" fillId="2" borderId="6" xfId="0" applyFont="1" applyFill="1" applyBorder="1" applyAlignment="1">
      <alignment horizontal="right" wrapText="1"/>
    </xf>
    <xf numFmtId="4" fontId="5" fillId="2" borderId="16" xfId="0" applyNumberFormat="1" applyFont="1" applyFill="1" applyBorder="1" applyAlignment="1">
      <alignment horizontal="right" wrapText="1"/>
    </xf>
    <xf numFmtId="4" fontId="5" fillId="2" borderId="31" xfId="0" applyNumberFormat="1" applyFont="1" applyFill="1" applyBorder="1" applyAlignment="1">
      <alignment horizontal="right" wrapText="1"/>
    </xf>
    <xf numFmtId="4" fontId="15" fillId="2" borderId="0" xfId="0" applyNumberFormat="1" applyFont="1" applyFill="1" applyAlignment="1">
      <alignment horizontal="right" wrapText="1"/>
    </xf>
    <xf numFmtId="4" fontId="2" fillId="2" borderId="10" xfId="0" applyNumberFormat="1" applyFont="1" applyFill="1" applyBorder="1" applyAlignment="1">
      <alignment horizontal="right" wrapText="1"/>
    </xf>
    <xf numFmtId="4" fontId="15" fillId="0" borderId="0" xfId="0" applyNumberFormat="1" applyFont="1" applyAlignment="1">
      <alignment horizontal="right" wrapText="1"/>
    </xf>
    <xf numFmtId="0" fontId="5" fillId="2" borderId="31" xfId="0" applyFont="1" applyFill="1" applyBorder="1" applyAlignment="1">
      <alignment horizontal="center" wrapText="1"/>
    </xf>
    <xf numFmtId="0" fontId="5" fillId="2" borderId="5" xfId="0" applyFont="1" applyFill="1" applyBorder="1" applyAlignment="1">
      <alignment horizontal="right" wrapText="1"/>
    </xf>
    <xf numFmtId="0" fontId="5" fillId="2" borderId="16" xfId="0" applyFont="1" applyFill="1" applyBorder="1" applyAlignment="1">
      <alignment horizontal="right" wrapText="1"/>
    </xf>
    <xf numFmtId="0" fontId="5" fillId="2" borderId="31" xfId="0" applyFont="1" applyFill="1" applyBorder="1" applyAlignment="1">
      <alignment horizontal="right" wrapText="1"/>
    </xf>
    <xf numFmtId="0" fontId="4" fillId="2" borderId="20" xfId="0" applyFont="1" applyFill="1" applyBorder="1" applyAlignment="1">
      <alignment horizontal="right" wrapText="1"/>
    </xf>
    <xf numFmtId="0" fontId="5" fillId="2" borderId="35" xfId="0" applyFont="1" applyFill="1" applyBorder="1" applyAlignment="1">
      <alignment horizontal="right" wrapText="1"/>
    </xf>
    <xf numFmtId="0" fontId="5" fillId="2" borderId="13" xfId="0" applyFont="1" applyFill="1" applyBorder="1" applyAlignment="1">
      <alignment horizontal="right" wrapText="1"/>
    </xf>
    <xf numFmtId="0" fontId="5" fillId="0" borderId="10" xfId="0" applyFont="1" applyBorder="1" applyAlignment="1">
      <alignment horizontal="right" wrapText="1"/>
    </xf>
    <xf numFmtId="0" fontId="5" fillId="2" borderId="8" xfId="0" applyFont="1" applyFill="1" applyBorder="1" applyAlignment="1">
      <alignment horizontal="right" wrapText="1"/>
    </xf>
    <xf numFmtId="2" fontId="2" fillId="2" borderId="29" xfId="0" applyNumberFormat="1" applyFont="1" applyFill="1" applyBorder="1" applyAlignment="1">
      <alignment horizontal="right" wrapText="1"/>
    </xf>
    <xf numFmtId="0" fontId="14" fillId="2" borderId="0" xfId="0" applyFont="1" applyFill="1" applyAlignment="1">
      <alignment horizontal="right" wrapText="1"/>
    </xf>
    <xf numFmtId="0" fontId="14" fillId="0" borderId="0" xfId="0" applyFont="1" applyAlignment="1">
      <alignment horizontal="right" wrapText="1"/>
    </xf>
    <xf numFmtId="0" fontId="25" fillId="2" borderId="0" xfId="0" applyFont="1" applyFill="1"/>
    <xf numFmtId="0" fontId="2" fillId="2" borderId="29" xfId="0" applyFont="1" applyFill="1" applyBorder="1" applyAlignment="1">
      <alignment horizontal="right" wrapText="1"/>
    </xf>
    <xf numFmtId="41" fontId="2" fillId="2" borderId="6" xfId="0" applyNumberFormat="1" applyFont="1" applyFill="1" applyBorder="1" applyAlignment="1">
      <alignment horizontal="right" vertical="center" wrapText="1"/>
    </xf>
    <xf numFmtId="0" fontId="25" fillId="0" borderId="0" xfId="0" applyFont="1"/>
    <xf numFmtId="0" fontId="2" fillId="2" borderId="47" xfId="0" applyFont="1" applyFill="1" applyBorder="1" applyAlignment="1">
      <alignment horizontal="right" wrapText="1"/>
    </xf>
    <xf numFmtId="0" fontId="2" fillId="2" borderId="29" xfId="0" applyFont="1" applyFill="1" applyBorder="1" applyAlignment="1">
      <alignment horizontal="center" vertical="center" wrapText="1"/>
    </xf>
    <xf numFmtId="0" fontId="2" fillId="2" borderId="22" xfId="0" applyFont="1" applyFill="1" applyBorder="1" applyAlignment="1">
      <alignment vertical="center" wrapText="1"/>
    </xf>
    <xf numFmtId="0" fontId="14" fillId="2" borderId="22" xfId="0" applyFont="1" applyFill="1" applyBorder="1" applyAlignment="1">
      <alignment horizontal="center" vertical="center" wrapText="1"/>
    </xf>
    <xf numFmtId="41" fontId="2" fillId="2" borderId="48" xfId="0" applyNumberFormat="1" applyFont="1" applyFill="1" applyBorder="1" applyAlignment="1">
      <alignment horizontal="right" vertical="center" wrapText="1"/>
    </xf>
    <xf numFmtId="41" fontId="5" fillId="2" borderId="17" xfId="0" applyNumberFormat="1" applyFont="1" applyFill="1" applyBorder="1" applyAlignment="1">
      <alignment horizontal="right" wrapText="1"/>
    </xf>
    <xf numFmtId="2" fontId="2" fillId="2" borderId="20" xfId="0" applyNumberFormat="1" applyFont="1" applyFill="1" applyBorder="1" applyAlignment="1">
      <alignment horizontal="center" vertical="center" wrapText="1"/>
    </xf>
    <xf numFmtId="0" fontId="2" fillId="2" borderId="21" xfId="0" applyFont="1" applyFill="1" applyBorder="1" applyAlignment="1">
      <alignment horizontal="center" vertical="center" wrapText="1"/>
    </xf>
    <xf numFmtId="0" fontId="14" fillId="2" borderId="21" xfId="0" applyFont="1" applyFill="1" applyBorder="1" applyAlignment="1">
      <alignment horizontal="center" vertical="center" wrapText="1"/>
    </xf>
    <xf numFmtId="41" fontId="5" fillId="2" borderId="33" xfId="0" applyNumberFormat="1" applyFont="1" applyFill="1" applyBorder="1" applyAlignment="1">
      <alignment horizontal="right" wrapText="1"/>
    </xf>
    <xf numFmtId="41" fontId="2" fillId="2" borderId="6" xfId="0" applyNumberFormat="1" applyFont="1" applyFill="1" applyBorder="1" applyAlignment="1">
      <alignment horizontal="right" wrapText="1"/>
    </xf>
    <xf numFmtId="41" fontId="2" fillId="2" borderId="48" xfId="0" applyNumberFormat="1" applyFont="1" applyFill="1" applyBorder="1" applyAlignment="1">
      <alignment horizontal="right" wrapText="1"/>
    </xf>
    <xf numFmtId="41" fontId="2" fillId="2" borderId="36" xfId="0" applyNumberFormat="1" applyFont="1" applyFill="1" applyBorder="1" applyAlignment="1">
      <alignment horizontal="right" wrapText="1"/>
    </xf>
    <xf numFmtId="41" fontId="5" fillId="2" borderId="14" xfId="0" applyNumberFormat="1" applyFont="1" applyFill="1" applyBorder="1" applyAlignment="1">
      <alignment horizontal="right" wrapText="1"/>
    </xf>
    <xf numFmtId="0" fontId="5" fillId="2" borderId="8" xfId="0" applyFont="1" applyFill="1" applyBorder="1" applyAlignment="1">
      <alignment wrapText="1"/>
    </xf>
    <xf numFmtId="0" fontId="5" fillId="0" borderId="10" xfId="0" applyFont="1" applyBorder="1" applyAlignment="1">
      <alignment vertical="center" wrapText="1"/>
    </xf>
    <xf numFmtId="0" fontId="7" fillId="2" borderId="0" xfId="0" applyFont="1" applyFill="1" applyAlignment="1">
      <alignment vertical="top" wrapText="1"/>
    </xf>
    <xf numFmtId="0" fontId="2" fillId="2" borderId="13" xfId="0" applyFont="1" applyFill="1" applyBorder="1" applyAlignment="1">
      <alignment horizontal="center" vertical="top" wrapText="1"/>
    </xf>
    <xf numFmtId="0" fontId="2" fillId="2" borderId="41" xfId="0" applyFont="1" applyFill="1" applyBorder="1" applyAlignment="1">
      <alignment vertical="top" wrapText="1"/>
    </xf>
    <xf numFmtId="0" fontId="5" fillId="2" borderId="16" xfId="0" applyFont="1" applyFill="1" applyBorder="1" applyAlignment="1">
      <alignment horizontal="left" vertical="top" wrapText="1"/>
    </xf>
    <xf numFmtId="0" fontId="5" fillId="2" borderId="31" xfId="0" applyFont="1" applyFill="1" applyBorder="1" applyAlignment="1">
      <alignment horizontal="left" vertical="top" wrapText="1"/>
    </xf>
    <xf numFmtId="0" fontId="2" fillId="2" borderId="5" xfId="0" applyFont="1" applyFill="1" applyBorder="1" applyAlignment="1">
      <alignment vertical="top" wrapText="1"/>
    </xf>
    <xf numFmtId="0" fontId="5" fillId="2" borderId="16" xfId="0" applyFont="1" applyFill="1" applyBorder="1" applyAlignment="1">
      <alignment vertical="top" wrapText="1"/>
    </xf>
    <xf numFmtId="0" fontId="5" fillId="2" borderId="10" xfId="0" applyFont="1" applyFill="1" applyBorder="1" applyAlignment="1">
      <alignment vertical="top" wrapText="1"/>
    </xf>
    <xf numFmtId="0" fontId="12" fillId="2" borderId="13" xfId="0" applyFont="1" applyFill="1" applyBorder="1" applyAlignment="1">
      <alignment vertical="top" wrapText="1"/>
    </xf>
    <xf numFmtId="0" fontId="12" fillId="2" borderId="8" xfId="0" applyFont="1" applyFill="1" applyBorder="1" applyAlignment="1">
      <alignment vertical="top" wrapText="1"/>
    </xf>
    <xf numFmtId="0" fontId="12" fillId="2" borderId="31" xfId="0" applyFont="1" applyFill="1" applyBorder="1" applyAlignment="1">
      <alignment vertical="top" wrapText="1"/>
    </xf>
    <xf numFmtId="0" fontId="2" fillId="2" borderId="27" xfId="0" applyFont="1" applyFill="1" applyBorder="1" applyAlignment="1">
      <alignment vertical="top" wrapText="1"/>
    </xf>
    <xf numFmtId="0" fontId="2" fillId="2" borderId="43" xfId="0" applyFont="1" applyFill="1" applyBorder="1" applyAlignment="1">
      <alignment vertical="top" wrapText="1"/>
    </xf>
    <xf numFmtId="0" fontId="5" fillId="2" borderId="8" xfId="0" applyFont="1" applyFill="1" applyBorder="1" applyAlignment="1">
      <alignment vertical="top" wrapText="1"/>
    </xf>
    <xf numFmtId="0" fontId="5" fillId="2" borderId="31" xfId="0" applyFont="1" applyFill="1" applyBorder="1" applyAlignment="1">
      <alignment vertical="top" wrapText="1"/>
    </xf>
    <xf numFmtId="0" fontId="2" fillId="2" borderId="21" xfId="0" applyFont="1" applyFill="1" applyBorder="1" applyAlignment="1">
      <alignment horizontal="left" vertical="top" wrapText="1"/>
    </xf>
    <xf numFmtId="0" fontId="2" fillId="2" borderId="21" xfId="0" applyFont="1" applyFill="1" applyBorder="1" applyAlignment="1">
      <alignment vertical="top" wrapText="1"/>
    </xf>
    <xf numFmtId="0" fontId="2" fillId="2" borderId="22" xfId="0" applyFont="1" applyFill="1" applyBorder="1" applyAlignment="1">
      <alignment vertical="top" wrapText="1"/>
    </xf>
    <xf numFmtId="0" fontId="14" fillId="2" borderId="0" xfId="0" applyFont="1" applyFill="1" applyAlignment="1">
      <alignment horizontal="left" vertical="top" wrapText="1"/>
    </xf>
    <xf numFmtId="2" fontId="2" fillId="2" borderId="10" xfId="0" applyNumberFormat="1" applyFont="1" applyFill="1" applyBorder="1" applyAlignment="1">
      <alignment horizontal="left" vertical="top" wrapText="1"/>
    </xf>
    <xf numFmtId="2" fontId="2" fillId="2" borderId="10" xfId="0" applyNumberFormat="1" applyFont="1" applyFill="1" applyBorder="1" applyAlignment="1">
      <alignment vertical="top" wrapText="1"/>
    </xf>
    <xf numFmtId="0" fontId="8" fillId="0" borderId="19" xfId="0" applyFont="1" applyBorder="1" applyAlignment="1">
      <alignment horizontal="center" vertical="center" wrapText="1"/>
    </xf>
    <xf numFmtId="2" fontId="2" fillId="0" borderId="19" xfId="0" applyNumberFormat="1" applyFont="1" applyBorder="1" applyAlignment="1">
      <alignment horizontal="left" vertical="top" wrapText="1"/>
    </xf>
    <xf numFmtId="2" fontId="6" fillId="0" borderId="19" xfId="0" applyNumberFormat="1" applyFont="1" applyBorder="1" applyAlignment="1">
      <alignment horizontal="center" wrapText="1"/>
    </xf>
    <xf numFmtId="41" fontId="6" fillId="0" borderId="19" xfId="0" applyNumberFormat="1" applyFont="1" applyBorder="1" applyAlignment="1">
      <alignment wrapText="1"/>
    </xf>
    <xf numFmtId="2" fontId="6" fillId="0" borderId="47" xfId="0" applyNumberFormat="1" applyFont="1" applyBorder="1" applyAlignment="1">
      <alignment horizontal="center" vertical="center" wrapText="1"/>
    </xf>
    <xf numFmtId="2" fontId="6" fillId="0" borderId="29" xfId="0" applyNumberFormat="1" applyFont="1" applyBorder="1" applyAlignment="1">
      <alignment horizontal="center" vertical="center" wrapText="1"/>
    </xf>
    <xf numFmtId="2" fontId="6" fillId="0" borderId="48" xfId="0" applyNumberFormat="1" applyFont="1" applyBorder="1" applyAlignment="1">
      <alignment horizontal="center" vertical="center" wrapText="1"/>
    </xf>
    <xf numFmtId="41" fontId="6" fillId="0" borderId="41" xfId="0" applyNumberFormat="1" applyFont="1" applyBorder="1" applyAlignment="1">
      <alignment horizontal="right" wrapText="1"/>
    </xf>
    <xf numFmtId="2" fontId="6" fillId="0" borderId="19"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2" fontId="6" fillId="0" borderId="13" xfId="0" applyNumberFormat="1" applyFont="1" applyBorder="1" applyAlignment="1">
      <alignment horizontal="left" vertical="center" wrapText="1"/>
    </xf>
    <xf numFmtId="4" fontId="6" fillId="0" borderId="13" xfId="0" applyNumberFormat="1" applyFont="1" applyBorder="1" applyAlignment="1">
      <alignment horizontal="right" wrapText="1"/>
    </xf>
    <xf numFmtId="41" fontId="2" fillId="2" borderId="14" xfId="0" applyNumberFormat="1" applyFont="1" applyFill="1" applyBorder="1" applyAlignment="1">
      <alignment horizontal="right" wrapText="1"/>
    </xf>
    <xf numFmtId="0" fontId="0" fillId="2" borderId="51" xfId="0" applyFill="1" applyBorder="1" applyAlignment="1">
      <alignment wrapText="1"/>
    </xf>
    <xf numFmtId="0" fontId="2" fillId="2" borderId="7" xfId="0" applyFont="1" applyFill="1" applyBorder="1" applyAlignment="1">
      <alignment horizontal="center" vertical="center" wrapText="1"/>
    </xf>
    <xf numFmtId="2" fontId="2" fillId="2" borderId="8" xfId="0" applyNumberFormat="1" applyFont="1" applyFill="1" applyBorder="1" applyAlignment="1">
      <alignment horizontal="left" vertical="top" wrapText="1"/>
    </xf>
    <xf numFmtId="2" fontId="2" fillId="2" borderId="8" xfId="0" applyNumberFormat="1" applyFont="1" applyFill="1" applyBorder="1" applyAlignment="1">
      <alignment horizontal="right" wrapText="1"/>
    </xf>
    <xf numFmtId="4" fontId="2" fillId="2" borderId="8" xfId="0" applyNumberFormat="1" applyFont="1" applyFill="1" applyBorder="1" applyAlignment="1">
      <alignment horizontal="right" wrapText="1"/>
    </xf>
    <xf numFmtId="0" fontId="5" fillId="2" borderId="21" xfId="0" applyFont="1" applyFill="1" applyBorder="1" applyAlignment="1">
      <alignment horizontal="center" vertical="center" wrapText="1"/>
    </xf>
    <xf numFmtId="0" fontId="10" fillId="0" borderId="21" xfId="0" applyFont="1" applyBorder="1" applyAlignment="1">
      <alignment horizontal="center" vertical="center" wrapText="1"/>
    </xf>
    <xf numFmtId="41" fontId="6" fillId="3" borderId="10" xfId="0" applyNumberFormat="1" applyFont="1" applyFill="1" applyBorder="1"/>
    <xf numFmtId="41" fontId="6" fillId="3" borderId="8" xfId="0" applyNumberFormat="1" applyFont="1" applyFill="1" applyBorder="1"/>
    <xf numFmtId="41" fontId="6" fillId="3" borderId="33" xfId="0" applyNumberFormat="1" applyFont="1" applyFill="1" applyBorder="1"/>
    <xf numFmtId="167" fontId="0" fillId="0" borderId="0" xfId="0" applyNumberFormat="1"/>
    <xf numFmtId="41" fontId="6" fillId="0" borderId="41" xfId="0" applyNumberFormat="1" applyFont="1" applyBorder="1" applyAlignment="1">
      <alignment horizontal="right" vertical="center"/>
    </xf>
    <xf numFmtId="0" fontId="29" fillId="2" borderId="0" xfId="0" applyFont="1" applyFill="1" applyAlignment="1">
      <alignment horizontal="center" vertical="center"/>
    </xf>
    <xf numFmtId="41" fontId="2" fillId="2" borderId="17" xfId="0" applyNumberFormat="1"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1" fontId="2" fillId="2" borderId="32"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0" fontId="5" fillId="2" borderId="29" xfId="0" applyFont="1" applyFill="1" applyBorder="1" applyAlignment="1">
      <alignment vertical="center" wrapText="1"/>
    </xf>
    <xf numFmtId="0" fontId="5" fillId="2" borderId="48" xfId="0" applyFont="1" applyFill="1" applyBorder="1" applyAlignment="1">
      <alignment vertical="center" wrapText="1"/>
    </xf>
    <xf numFmtId="0" fontId="0" fillId="2" borderId="23" xfId="0" applyFill="1" applyBorder="1" applyAlignment="1">
      <alignment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left" wrapText="1"/>
    </xf>
    <xf numFmtId="4" fontId="5" fillId="2" borderId="13" xfId="0" applyNumberFormat="1" applyFont="1" applyFill="1" applyBorder="1" applyAlignment="1">
      <alignment horizontal="right" wrapText="1"/>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41" fontId="2" fillId="2" borderId="57" xfId="0" applyNumberFormat="1" applyFont="1" applyFill="1" applyBorder="1" applyAlignment="1">
      <alignment horizontal="right" vertical="center" wrapText="1"/>
    </xf>
    <xf numFmtId="0" fontId="30" fillId="0" borderId="0" xfId="0" applyFont="1"/>
    <xf numFmtId="0" fontId="31" fillId="2" borderId="0" xfId="0" applyFont="1" applyFill="1" applyAlignment="1">
      <alignment horizontal="center" vertical="top"/>
    </xf>
    <xf numFmtId="0" fontId="36" fillId="0" borderId="58" xfId="0" applyFont="1" applyBorder="1" applyAlignment="1">
      <alignment horizontal="center" vertical="top" wrapText="1"/>
    </xf>
    <xf numFmtId="0" fontId="37" fillId="0" borderId="10" xfId="0" applyFont="1" applyBorder="1" applyAlignment="1">
      <alignment vertical="center" wrapText="1"/>
    </xf>
    <xf numFmtId="0" fontId="38" fillId="0" borderId="0" xfId="0" applyFont="1"/>
    <xf numFmtId="170" fontId="30" fillId="0" borderId="0" xfId="0" applyNumberFormat="1" applyFont="1"/>
    <xf numFmtId="0" fontId="39" fillId="0" borderId="0" xfId="0" applyFont="1"/>
    <xf numFmtId="164" fontId="30" fillId="0" borderId="0" xfId="0" applyNumberFormat="1" applyFont="1"/>
    <xf numFmtId="168" fontId="37" fillId="0" borderId="10" xfId="3" applyNumberFormat="1" applyFont="1" applyFill="1" applyBorder="1" applyAlignment="1">
      <alignment horizontal="right" wrapText="1"/>
    </xf>
    <xf numFmtId="0" fontId="30" fillId="2" borderId="0" xfId="0" applyFont="1" applyFill="1"/>
    <xf numFmtId="0" fontId="39" fillId="2" borderId="0" xfId="0" applyFont="1" applyFill="1"/>
    <xf numFmtId="4" fontId="30" fillId="0" borderId="0" xfId="0" applyNumberFormat="1" applyFont="1"/>
    <xf numFmtId="4" fontId="30" fillId="2" borderId="0" xfId="0" applyNumberFormat="1" applyFont="1" applyFill="1"/>
    <xf numFmtId="0" fontId="5" fillId="2" borderId="9" xfId="0" applyFont="1" applyFill="1" applyBorder="1" applyAlignment="1">
      <alignment horizontal="center" vertical="top" wrapText="1"/>
    </xf>
    <xf numFmtId="0" fontId="5" fillId="2" borderId="58" xfId="0" applyFont="1" applyFill="1" applyBorder="1" applyAlignment="1">
      <alignment horizontal="center" vertical="top" wrapText="1"/>
    </xf>
    <xf numFmtId="4" fontId="5" fillId="2" borderId="52" xfId="0" applyNumberFormat="1" applyFont="1" applyFill="1" applyBorder="1" applyAlignment="1">
      <alignment horizontal="right"/>
    </xf>
    <xf numFmtId="168" fontId="5" fillId="2" borderId="52" xfId="0" applyNumberFormat="1" applyFont="1" applyFill="1" applyBorder="1" applyAlignment="1">
      <alignment horizontal="right"/>
    </xf>
    <xf numFmtId="0" fontId="5" fillId="0" borderId="9" xfId="0" applyFont="1" applyBorder="1" applyAlignment="1">
      <alignment horizontal="center" vertical="top" wrapText="1"/>
    </xf>
    <xf numFmtId="0" fontId="5" fillId="0" borderId="58" xfId="0" applyFont="1" applyBorder="1" applyAlignment="1">
      <alignment horizontal="center" vertical="top" wrapText="1"/>
    </xf>
    <xf numFmtId="4" fontId="5" fillId="0" borderId="52" xfId="0" applyNumberFormat="1" applyFont="1" applyBorder="1" applyAlignment="1">
      <alignment horizontal="right"/>
    </xf>
    <xf numFmtId="168" fontId="5" fillId="0" borderId="52" xfId="0" applyNumberFormat="1" applyFont="1" applyBorder="1" applyAlignment="1">
      <alignment horizontal="right"/>
    </xf>
    <xf numFmtId="168" fontId="5" fillId="0" borderId="10" xfId="0" applyNumberFormat="1" applyFont="1" applyBorder="1" applyAlignment="1">
      <alignment horizontal="right"/>
    </xf>
    <xf numFmtId="0" fontId="10" fillId="0" borderId="4" xfId="0" applyFont="1" applyBorder="1" applyAlignment="1">
      <alignment horizontal="right" wrapText="1"/>
    </xf>
    <xf numFmtId="0" fontId="10" fillId="0" borderId="5" xfId="0" applyFont="1" applyBorder="1" applyAlignment="1">
      <alignment horizontal="right" wrapText="1"/>
    </xf>
    <xf numFmtId="0" fontId="2" fillId="0" borderId="21" xfId="0" applyFont="1" applyBorder="1" applyAlignment="1">
      <alignment vertical="center" wrapText="1"/>
    </xf>
    <xf numFmtId="0" fontId="10" fillId="0" borderId="47" xfId="0" applyFont="1" applyBorder="1" applyAlignment="1">
      <alignment horizontal="right" wrapText="1"/>
    </xf>
    <xf numFmtId="0" fontId="10" fillId="0" borderId="29" xfId="0" applyFont="1" applyBorder="1" applyAlignment="1">
      <alignment horizontal="center" vertical="center" wrapText="1"/>
    </xf>
    <xf numFmtId="0" fontId="2" fillId="0" borderId="22" xfId="0" applyFont="1" applyBorder="1" applyAlignment="1">
      <alignment vertical="center" wrapText="1"/>
    </xf>
    <xf numFmtId="0" fontId="4" fillId="0" borderId="61" xfId="0" applyFont="1" applyBorder="1" applyAlignment="1">
      <alignment horizontal="center" vertical="center" wrapText="1"/>
    </xf>
    <xf numFmtId="0" fontId="10" fillId="0" borderId="2" xfId="0" applyFont="1" applyBorder="1" applyAlignment="1">
      <alignment horizontal="right" wrapText="1"/>
    </xf>
    <xf numFmtId="1" fontId="5" fillId="0" borderId="9" xfId="0" applyNumberFormat="1" applyFont="1" applyBorder="1" applyAlignment="1">
      <alignment horizontal="center" vertical="center" wrapText="1"/>
    </xf>
    <xf numFmtId="0" fontId="12" fillId="0" borderId="10" xfId="0" applyFont="1" applyBorder="1" applyAlignment="1">
      <alignment horizontal="right" wrapText="1"/>
    </xf>
    <xf numFmtId="164" fontId="5" fillId="0" borderId="10" xfId="0" applyNumberFormat="1" applyFont="1" applyBorder="1" applyAlignment="1">
      <alignment horizontal="right" wrapText="1"/>
    </xf>
    <xf numFmtId="41" fontId="5" fillId="0" borderId="10" xfId="0" applyNumberFormat="1" applyFont="1" applyBorder="1" applyAlignment="1">
      <alignment horizontal="right" wrapText="1"/>
    </xf>
    <xf numFmtId="41" fontId="5" fillId="0" borderId="11" xfId="0" applyNumberFormat="1" applyFont="1" applyBorder="1" applyAlignment="1">
      <alignment horizontal="right" wrapText="1"/>
    </xf>
    <xf numFmtId="0" fontId="12" fillId="0" borderId="31" xfId="0" applyFont="1" applyBorder="1" applyAlignment="1">
      <alignment horizontal="right" wrapText="1"/>
    </xf>
    <xf numFmtId="0" fontId="5" fillId="0" borderId="31" xfId="0" applyFont="1" applyBorder="1" applyAlignment="1">
      <alignment vertical="center" wrapText="1"/>
    </xf>
    <xf numFmtId="164" fontId="5" fillId="0" borderId="31" xfId="0" applyNumberFormat="1" applyFont="1" applyBorder="1" applyAlignment="1">
      <alignment horizontal="right" wrapText="1"/>
    </xf>
    <xf numFmtId="41" fontId="5" fillId="0" borderId="31" xfId="0" applyNumberFormat="1" applyFont="1" applyBorder="1" applyAlignment="1">
      <alignment horizontal="right" wrapText="1"/>
    </xf>
    <xf numFmtId="41" fontId="5" fillId="0" borderId="32" xfId="0" applyNumberFormat="1" applyFont="1" applyBorder="1" applyAlignment="1">
      <alignment horizontal="right" wrapText="1"/>
    </xf>
    <xf numFmtId="2" fontId="10" fillId="0" borderId="20" xfId="0" applyNumberFormat="1" applyFont="1" applyBorder="1" applyAlignment="1">
      <alignment horizontal="center" vertical="center" wrapText="1"/>
    </xf>
    <xf numFmtId="0" fontId="4" fillId="0" borderId="21" xfId="0" applyFont="1" applyBorder="1" applyAlignment="1">
      <alignment horizontal="center" vertical="center" wrapText="1"/>
    </xf>
    <xf numFmtId="164" fontId="5" fillId="0" borderId="21" xfId="0" applyNumberFormat="1" applyFont="1" applyBorder="1" applyAlignment="1">
      <alignment horizontal="right" wrapText="1"/>
    </xf>
    <xf numFmtId="41" fontId="5" fillId="0" borderId="21" xfId="0" applyNumberFormat="1" applyFont="1" applyBorder="1" applyAlignment="1">
      <alignment horizontal="right" wrapText="1"/>
    </xf>
    <xf numFmtId="1" fontId="5" fillId="0" borderId="7"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vertical="center" wrapText="1"/>
    </xf>
    <xf numFmtId="0" fontId="12" fillId="0" borderId="8" xfId="0" applyFont="1" applyBorder="1" applyAlignment="1">
      <alignment horizontal="right" wrapText="1"/>
    </xf>
    <xf numFmtId="164" fontId="5" fillId="0" borderId="8" xfId="0" applyNumberFormat="1" applyFont="1" applyBorder="1" applyAlignment="1">
      <alignment horizontal="right" wrapText="1"/>
    </xf>
    <xf numFmtId="41" fontId="5" fillId="0" borderId="8" xfId="0" applyNumberFormat="1" applyFont="1" applyBorder="1" applyAlignment="1">
      <alignment horizontal="right" wrapText="1"/>
    </xf>
    <xf numFmtId="41" fontId="5" fillId="0" borderId="33" xfId="0" applyNumberFormat="1" applyFont="1" applyBorder="1" applyAlignment="1">
      <alignment horizontal="right" wrapText="1"/>
    </xf>
    <xf numFmtId="0" fontId="7" fillId="2" borderId="9" xfId="0" applyFont="1" applyFill="1" applyBorder="1" applyAlignment="1">
      <alignment horizontal="center" vertical="top" wrapText="1"/>
    </xf>
    <xf numFmtId="0" fontId="7" fillId="2" borderId="58" xfId="0" applyFont="1" applyFill="1" applyBorder="1" applyAlignment="1">
      <alignment horizontal="center" vertical="top" wrapText="1"/>
    </xf>
    <xf numFmtId="4" fontId="48" fillId="2" borderId="52" xfId="0" applyNumberFormat="1" applyFont="1" applyFill="1" applyBorder="1" applyAlignment="1">
      <alignment horizontal="right"/>
    </xf>
    <xf numFmtId="168" fontId="48" fillId="2" borderId="52" xfId="0" applyNumberFormat="1" applyFont="1" applyFill="1" applyBorder="1" applyAlignment="1">
      <alignment horizontal="right"/>
    </xf>
    <xf numFmtId="0" fontId="7" fillId="2" borderId="30" xfId="0" applyFont="1" applyFill="1" applyBorder="1" applyAlignment="1">
      <alignment horizontal="center" vertical="top" wrapText="1"/>
    </xf>
    <xf numFmtId="0" fontId="7" fillId="2" borderId="62" xfId="0" applyFont="1" applyFill="1" applyBorder="1" applyAlignment="1">
      <alignment horizontal="center" vertical="top" wrapText="1"/>
    </xf>
    <xf numFmtId="0" fontId="48" fillId="0" borderId="60" xfId="0" applyFont="1" applyBorder="1" applyAlignment="1">
      <alignment horizontal="right" wrapText="1"/>
    </xf>
    <xf numFmtId="165" fontId="49" fillId="0" borderId="0" xfId="0" applyNumberFormat="1" applyFont="1" applyAlignment="1">
      <alignment horizontal="center"/>
    </xf>
    <xf numFmtId="0" fontId="49" fillId="2" borderId="15" xfId="0" applyFont="1" applyFill="1" applyBorder="1" applyAlignment="1">
      <alignment horizontal="center" vertical="top"/>
    </xf>
    <xf numFmtId="0" fontId="50" fillId="2" borderId="63" xfId="0" applyFont="1" applyFill="1" applyBorder="1" applyAlignment="1">
      <alignment horizontal="center" vertical="top"/>
    </xf>
    <xf numFmtId="165" fontId="51" fillId="0" borderId="0" xfId="0" applyNumberFormat="1" applyFont="1" applyAlignment="1">
      <alignment horizontal="center"/>
    </xf>
    <xf numFmtId="0" fontId="49" fillId="2" borderId="9" xfId="0" applyFont="1" applyFill="1" applyBorder="1" applyAlignment="1">
      <alignment horizontal="center" vertical="top"/>
    </xf>
    <xf numFmtId="0" fontId="50" fillId="2" borderId="58" xfId="0" applyFont="1" applyFill="1" applyBorder="1" applyAlignment="1">
      <alignment horizontal="center" vertical="top"/>
    </xf>
    <xf numFmtId="2" fontId="49" fillId="0" borderId="52" xfId="0" applyNumberFormat="1" applyFont="1" applyBorder="1" applyAlignment="1">
      <alignment horizontal="right"/>
    </xf>
    <xf numFmtId="2" fontId="50" fillId="2" borderId="9" xfId="0" applyNumberFormat="1" applyFont="1" applyFill="1" applyBorder="1"/>
    <xf numFmtId="2" fontId="50" fillId="2" borderId="10" xfId="0" applyNumberFormat="1" applyFont="1" applyFill="1" applyBorder="1" applyAlignment="1">
      <alignment vertical="top"/>
    </xf>
    <xf numFmtId="0" fontId="50" fillId="2" borderId="9" xfId="0" applyFont="1" applyFill="1" applyBorder="1"/>
    <xf numFmtId="0" fontId="50" fillId="2" borderId="10" xfId="0" applyFont="1" applyFill="1" applyBorder="1" applyAlignment="1">
      <alignment vertical="top"/>
    </xf>
    <xf numFmtId="0" fontId="36" fillId="2" borderId="0" xfId="0" applyFont="1" applyFill="1"/>
    <xf numFmtId="0" fontId="50" fillId="0" borderId="0" xfId="0" applyFont="1"/>
    <xf numFmtId="0" fontId="50" fillId="2" borderId="12" xfId="0" applyFont="1" applyFill="1" applyBorder="1" applyAlignment="1">
      <alignment horizontal="center" vertical="top"/>
    </xf>
    <xf numFmtId="0" fontId="50" fillId="2" borderId="46" xfId="0" applyFont="1" applyFill="1" applyBorder="1" applyAlignment="1">
      <alignment horizontal="center" vertical="top"/>
    </xf>
    <xf numFmtId="0" fontId="54" fillId="0" borderId="0" xfId="0" applyFont="1"/>
    <xf numFmtId="0" fontId="34" fillId="2" borderId="0" xfId="0" applyFont="1" applyFill="1" applyAlignment="1">
      <alignment horizontal="center" vertical="top"/>
    </xf>
    <xf numFmtId="0" fontId="34" fillId="0" borderId="0" xfId="0" applyFont="1" applyAlignment="1">
      <alignment horizontal="left" vertical="top"/>
    </xf>
    <xf numFmtId="0" fontId="34" fillId="0" borderId="0" xfId="0" applyFont="1" applyAlignment="1">
      <alignment horizontal="center"/>
    </xf>
    <xf numFmtId="0" fontId="34" fillId="0" borderId="0" xfId="0" applyFont="1" applyAlignment="1">
      <alignment horizontal="right"/>
    </xf>
    <xf numFmtId="168" fontId="34" fillId="0" borderId="0" xfId="0" applyNumberFormat="1" applyFont="1"/>
    <xf numFmtId="0" fontId="51" fillId="0" borderId="0" xfId="0" applyFont="1" applyAlignment="1">
      <alignment horizontal="right"/>
    </xf>
    <xf numFmtId="2" fontId="53" fillId="0" borderId="21" xfId="0" applyNumberFormat="1" applyFont="1" applyBorder="1" applyAlignment="1">
      <alignment horizontal="left" vertical="center"/>
    </xf>
    <xf numFmtId="0" fontId="26" fillId="0" borderId="0" xfId="0" applyFont="1"/>
    <xf numFmtId="0" fontId="5" fillId="0" borderId="9" xfId="0" applyFont="1" applyBorder="1" applyAlignment="1">
      <alignment horizontal="center" vertical="center" wrapText="1"/>
    </xf>
    <xf numFmtId="0" fontId="37" fillId="2" borderId="7" xfId="0" applyFont="1" applyFill="1" applyBorder="1" applyAlignment="1">
      <alignment horizontal="center" vertical="top"/>
    </xf>
    <xf numFmtId="169" fontId="37" fillId="0" borderId="8" xfId="1" applyNumberFormat="1" applyFont="1" applyFill="1" applyBorder="1" applyAlignment="1">
      <alignment horizontal="right"/>
    </xf>
    <xf numFmtId="41" fontId="5" fillId="2" borderId="32" xfId="0" applyNumberFormat="1" applyFont="1" applyFill="1" applyBorder="1" applyAlignment="1">
      <alignment horizontal="right" wrapText="1"/>
    </xf>
    <xf numFmtId="41" fontId="2" fillId="2" borderId="31" xfId="0" applyNumberFormat="1" applyFont="1" applyFill="1" applyBorder="1" applyAlignment="1">
      <alignment horizontal="right" vertical="center" wrapText="1"/>
    </xf>
    <xf numFmtId="3" fontId="34" fillId="0" borderId="0" xfId="0" applyNumberFormat="1" applyFont="1" applyAlignment="1">
      <alignment horizontal="right"/>
    </xf>
    <xf numFmtId="41" fontId="2" fillId="0" borderId="6" xfId="0" applyNumberFormat="1" applyFont="1" applyBorder="1" applyAlignment="1">
      <alignment horizontal="right" wrapText="1"/>
    </xf>
    <xf numFmtId="41" fontId="2" fillId="0" borderId="3" xfId="0" applyNumberFormat="1" applyFont="1" applyBorder="1" applyAlignment="1">
      <alignment horizontal="right" wrapText="1"/>
    </xf>
    <xf numFmtId="41" fontId="2" fillId="0" borderId="36" xfId="0" applyNumberFormat="1" applyFont="1" applyBorder="1" applyAlignment="1">
      <alignment horizontal="right" wrapText="1"/>
    </xf>
    <xf numFmtId="0" fontId="37" fillId="0" borderId="35" xfId="0" applyFont="1" applyBorder="1" applyAlignment="1">
      <alignment vertical="center" wrapText="1"/>
    </xf>
    <xf numFmtId="0" fontId="5" fillId="0" borderId="30" xfId="0" applyFont="1" applyBorder="1" applyAlignment="1">
      <alignment horizontal="center" vertical="top" wrapText="1"/>
    </xf>
    <xf numFmtId="0" fontId="5" fillId="0" borderId="62" xfId="0" applyFont="1" applyBorder="1" applyAlignment="1">
      <alignment horizontal="center" vertical="top" wrapText="1"/>
    </xf>
    <xf numFmtId="0" fontId="2" fillId="2" borderId="66" xfId="0" applyFont="1" applyFill="1" applyBorder="1" applyAlignment="1">
      <alignment horizontal="center" vertical="center" wrapText="1"/>
    </xf>
    <xf numFmtId="0" fontId="2" fillId="2" borderId="0" xfId="0" applyFont="1" applyFill="1" applyAlignment="1">
      <alignment horizontal="center" vertical="center"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4" fillId="2" borderId="22" xfId="0" applyFont="1" applyFill="1" applyBorder="1" applyAlignment="1">
      <alignment vertical="top" wrapText="1"/>
    </xf>
    <xf numFmtId="0" fontId="4" fillId="2" borderId="23" xfId="0" applyFont="1" applyFill="1" applyBorder="1" applyAlignment="1">
      <alignment vertical="top" wrapText="1"/>
    </xf>
    <xf numFmtId="0" fontId="12" fillId="2" borderId="9" xfId="0" applyFont="1" applyFill="1" applyBorder="1" applyAlignment="1">
      <alignment horizontal="center" vertical="center" wrapText="1"/>
    </xf>
    <xf numFmtId="49" fontId="12" fillId="2" borderId="10" xfId="0" applyNumberFormat="1" applyFont="1" applyFill="1" applyBorder="1" applyAlignment="1">
      <alignment horizontal="center" vertical="center" wrapText="1"/>
    </xf>
    <xf numFmtId="0" fontId="12" fillId="2" borderId="10" xfId="0" applyFont="1" applyFill="1" applyBorder="1" applyAlignment="1">
      <alignment vertical="center" wrapText="1"/>
    </xf>
    <xf numFmtId="41" fontId="5" fillId="2" borderId="34" xfId="0" applyNumberFormat="1" applyFont="1" applyFill="1" applyBorder="1" applyAlignment="1">
      <alignment horizontal="right" vertical="center" wrapText="1"/>
    </xf>
    <xf numFmtId="4" fontId="5" fillId="0" borderId="10" xfId="0" applyNumberFormat="1" applyFont="1" applyBorder="1" applyAlignment="1">
      <alignment wrapText="1"/>
    </xf>
    <xf numFmtId="4" fontId="5" fillId="0" borderId="10" xfId="0" applyNumberFormat="1" applyFont="1" applyBorder="1" applyAlignment="1" applyProtection="1">
      <alignment horizontal="right" wrapText="1"/>
      <protection locked="0"/>
    </xf>
    <xf numFmtId="4" fontId="0" fillId="0" borderId="0" xfId="0" applyNumberFormat="1"/>
    <xf numFmtId="0" fontId="55" fillId="0" borderId="0" xfId="0" applyFont="1" applyAlignment="1">
      <alignment wrapText="1"/>
    </xf>
    <xf numFmtId="166" fontId="8" fillId="2" borderId="10" xfId="0" applyNumberFormat="1" applyFont="1" applyFill="1" applyBorder="1" applyAlignment="1">
      <alignment horizontal="center" vertical="center" wrapText="1"/>
    </xf>
    <xf numFmtId="41" fontId="14" fillId="2" borderId="0" xfId="0" applyNumberFormat="1" applyFont="1" applyFill="1" applyAlignment="1">
      <alignment vertical="center" wrapText="1"/>
    </xf>
    <xf numFmtId="41" fontId="5" fillId="2" borderId="23" xfId="0" applyNumberFormat="1" applyFont="1" applyFill="1" applyBorder="1" applyAlignment="1">
      <alignment vertical="center" wrapText="1"/>
    </xf>
    <xf numFmtId="1" fontId="2" fillId="2" borderId="0" xfId="0" applyNumberFormat="1" applyFont="1" applyFill="1" applyAlignment="1">
      <alignment horizontal="left" vertical="center" wrapText="1"/>
    </xf>
    <xf numFmtId="41" fontId="2" fillId="2" borderId="0" xfId="0" applyNumberFormat="1" applyFont="1" applyFill="1" applyAlignment="1">
      <alignment vertical="center" wrapText="1"/>
    </xf>
    <xf numFmtId="41" fontId="14" fillId="0" borderId="0" xfId="0" applyNumberFormat="1" applyFont="1" applyAlignment="1">
      <alignment vertical="center" wrapText="1"/>
    </xf>
    <xf numFmtId="166" fontId="8" fillId="2" borderId="8" xfId="0" applyNumberFormat="1" applyFont="1" applyFill="1" applyBorder="1" applyAlignment="1">
      <alignment horizontal="center" vertical="center" wrapText="1"/>
    </xf>
    <xf numFmtId="1" fontId="8" fillId="2" borderId="10"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4" fontId="5" fillId="2" borderId="22" xfId="0" applyNumberFormat="1" applyFont="1" applyFill="1" applyBorder="1" applyAlignment="1">
      <alignment horizontal="right" wrapText="1"/>
    </xf>
    <xf numFmtId="0" fontId="10" fillId="2" borderId="20" xfId="0" applyFont="1" applyFill="1" applyBorder="1" applyAlignment="1">
      <alignment horizontal="right" wrapText="1"/>
    </xf>
    <xf numFmtId="0" fontId="10" fillId="2" borderId="42" xfId="0" applyFont="1" applyFill="1" applyBorder="1" applyAlignment="1">
      <alignment horizontal="right" wrapText="1"/>
    </xf>
    <xf numFmtId="4" fontId="5" fillId="2" borderId="8" xfId="0" applyNumberFormat="1" applyFont="1" applyFill="1" applyBorder="1" applyAlignment="1">
      <alignment horizontal="right" wrapText="1"/>
    </xf>
    <xf numFmtId="164" fontId="5" fillId="2" borderId="11" xfId="0" applyNumberFormat="1" applyFont="1" applyFill="1" applyBorder="1" applyAlignment="1">
      <alignment horizontal="right" wrapText="1"/>
    </xf>
    <xf numFmtId="41" fontId="2" fillId="2" borderId="69" xfId="0" applyNumberFormat="1" applyFont="1" applyFill="1" applyBorder="1" applyAlignment="1">
      <alignment horizontal="right" vertical="center" wrapText="1"/>
    </xf>
    <xf numFmtId="0" fontId="22" fillId="2" borderId="4" xfId="0" applyFont="1" applyFill="1" applyBorder="1" applyAlignment="1">
      <alignment wrapText="1"/>
    </xf>
    <xf numFmtId="0" fontId="12" fillId="2" borderId="30" xfId="0" applyFont="1" applyFill="1" applyBorder="1" applyAlignment="1">
      <alignment horizontal="center" vertical="center" wrapText="1"/>
    </xf>
    <xf numFmtId="49" fontId="12" fillId="2" borderId="31" xfId="0" applyNumberFormat="1" applyFont="1" applyFill="1" applyBorder="1" applyAlignment="1">
      <alignment horizontal="center" vertical="center" wrapText="1"/>
    </xf>
    <xf numFmtId="0" fontId="37" fillId="0" borderId="35" xfId="0" applyFont="1" applyBorder="1" applyAlignment="1">
      <alignment horizontal="right"/>
    </xf>
    <xf numFmtId="41" fontId="2" fillId="2" borderId="34" xfId="0" applyNumberFormat="1" applyFont="1" applyFill="1" applyBorder="1" applyAlignment="1">
      <alignment horizontal="right" vertical="center" wrapText="1"/>
    </xf>
    <xf numFmtId="0" fontId="12" fillId="2" borderId="35" xfId="0" applyFont="1" applyFill="1" applyBorder="1" applyAlignment="1">
      <alignment vertical="center" wrapText="1"/>
    </xf>
    <xf numFmtId="0" fontId="12" fillId="2" borderId="35" xfId="0" applyFont="1" applyFill="1" applyBorder="1" applyAlignment="1">
      <alignment horizontal="right" vertical="center" wrapText="1"/>
    </xf>
    <xf numFmtId="41" fontId="6" fillId="2" borderId="41" xfId="0" applyNumberFormat="1" applyFont="1" applyFill="1" applyBorder="1" applyAlignment="1">
      <alignment vertical="center" wrapText="1"/>
    </xf>
    <xf numFmtId="0" fontId="50" fillId="2" borderId="20" xfId="0" applyFont="1" applyFill="1" applyBorder="1" applyAlignment="1">
      <alignment horizontal="center" vertical="top"/>
    </xf>
    <xf numFmtId="0" fontId="50" fillId="2" borderId="43" xfId="0" applyFont="1" applyFill="1" applyBorder="1" applyAlignment="1">
      <alignment horizontal="center" vertical="top"/>
    </xf>
    <xf numFmtId="2" fontId="8" fillId="2" borderId="31" xfId="0" applyNumberFormat="1" applyFont="1" applyFill="1" applyBorder="1" applyAlignment="1">
      <alignment horizontal="center" vertical="center" wrapText="1"/>
    </xf>
    <xf numFmtId="0" fontId="1" fillId="2" borderId="47" xfId="0" applyFont="1" applyFill="1" applyBorder="1"/>
    <xf numFmtId="0" fontId="1" fillId="2" borderId="66" xfId="0" applyFont="1" applyFill="1" applyBorder="1"/>
    <xf numFmtId="0" fontId="1" fillId="2" borderId="18" xfId="0" applyFont="1" applyFill="1" applyBorder="1"/>
    <xf numFmtId="41" fontId="5" fillId="2" borderId="38" xfId="0" applyNumberFormat="1" applyFont="1" applyFill="1" applyBorder="1" applyAlignment="1">
      <alignment horizontal="right" wrapText="1"/>
    </xf>
    <xf numFmtId="1" fontId="8" fillId="2" borderId="16" xfId="0" applyNumberFormat="1" applyFont="1" applyFill="1" applyBorder="1" applyAlignment="1">
      <alignment horizontal="center" vertical="center" wrapText="1"/>
    </xf>
    <xf numFmtId="0" fontId="10" fillId="2" borderId="29" xfId="0" applyFont="1" applyFill="1" applyBorder="1" applyAlignment="1">
      <alignment horizontal="right" wrapText="1"/>
    </xf>
    <xf numFmtId="0" fontId="10" fillId="2" borderId="47" xfId="0" applyFont="1" applyFill="1" applyBorder="1" applyAlignment="1">
      <alignment horizontal="right" wrapText="1"/>
    </xf>
    <xf numFmtId="0" fontId="10" fillId="2" borderId="2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5" fillId="2" borderId="38" xfId="0" applyFont="1" applyFill="1" applyBorder="1" applyAlignment="1">
      <alignment vertical="center" wrapText="1"/>
    </xf>
    <xf numFmtId="164" fontId="5" fillId="2" borderId="38" xfId="0" applyNumberFormat="1" applyFont="1" applyFill="1" applyBorder="1" applyAlignment="1">
      <alignment horizontal="right" wrapText="1"/>
    </xf>
    <xf numFmtId="41" fontId="5" fillId="2" borderId="36" xfId="0" applyNumberFormat="1" applyFont="1" applyFill="1" applyBorder="1" applyAlignment="1">
      <alignment horizontal="right" wrapText="1"/>
    </xf>
    <xf numFmtId="41" fontId="2" fillId="2" borderId="17" xfId="0" applyNumberFormat="1" applyFont="1" applyFill="1" applyBorder="1" applyAlignment="1">
      <alignment vertical="center" wrapText="1"/>
    </xf>
    <xf numFmtId="41" fontId="2" fillId="2" borderId="11" xfId="0" applyNumberFormat="1" applyFont="1" applyFill="1" applyBorder="1" applyAlignment="1">
      <alignment vertical="center" wrapText="1"/>
    </xf>
    <xf numFmtId="0" fontId="50" fillId="2" borderId="37" xfId="0" applyFont="1" applyFill="1" applyBorder="1" applyAlignment="1">
      <alignment horizontal="center" vertical="top"/>
    </xf>
    <xf numFmtId="0" fontId="50" fillId="2" borderId="40" xfId="0" applyFont="1" applyFill="1" applyBorder="1" applyAlignment="1">
      <alignment horizontal="center" vertical="top"/>
    </xf>
    <xf numFmtId="0" fontId="52" fillId="2" borderId="10" xfId="0" applyFont="1" applyFill="1" applyBorder="1" applyAlignment="1">
      <alignment vertical="center" wrapText="1"/>
    </xf>
    <xf numFmtId="2" fontId="53" fillId="0" borderId="10" xfId="0" applyNumberFormat="1" applyFont="1" applyBorder="1" applyAlignment="1">
      <alignment horizontal="left" vertical="center"/>
    </xf>
    <xf numFmtId="4" fontId="53" fillId="0" borderId="10" xfId="0" applyNumberFormat="1" applyFont="1" applyBorder="1" applyAlignment="1">
      <alignment vertical="center"/>
    </xf>
    <xf numFmtId="2" fontId="53" fillId="0" borderId="10" xfId="0" applyNumberFormat="1" applyFont="1" applyBorder="1" applyAlignment="1">
      <alignment vertical="center"/>
    </xf>
    <xf numFmtId="0" fontId="52" fillId="2" borderId="9" xfId="0" applyFont="1" applyFill="1" applyBorder="1" applyAlignment="1">
      <alignment vertical="center" wrapText="1"/>
    </xf>
    <xf numFmtId="41" fontId="53" fillId="0" borderId="11" xfId="0" applyNumberFormat="1" applyFont="1" applyBorder="1" applyAlignment="1">
      <alignment horizontal="right" wrapText="1"/>
    </xf>
    <xf numFmtId="41" fontId="0" fillId="0" borderId="0" xfId="0" applyNumberFormat="1"/>
    <xf numFmtId="0" fontId="5"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5" fillId="2" borderId="38" xfId="0" applyFont="1" applyFill="1" applyBorder="1" applyAlignment="1">
      <alignment horizontal="right" wrapText="1"/>
    </xf>
    <xf numFmtId="0" fontId="5" fillId="0" borderId="10" xfId="0" applyFont="1" applyBorder="1" applyAlignment="1">
      <alignment horizontal="left" vertical="top" wrapText="1"/>
    </xf>
    <xf numFmtId="49" fontId="5" fillId="2" borderId="38" xfId="0" applyNumberFormat="1" applyFont="1" applyFill="1" applyBorder="1" applyAlignment="1">
      <alignment horizontal="center" vertical="center" wrapText="1"/>
    </xf>
    <xf numFmtId="0" fontId="5" fillId="0" borderId="37" xfId="0" applyFont="1" applyBorder="1" applyAlignment="1">
      <alignment horizontal="center" vertical="center" wrapText="1"/>
    </xf>
    <xf numFmtId="41" fontId="5" fillId="2" borderId="39" xfId="0" applyNumberFormat="1" applyFont="1" applyFill="1" applyBorder="1" applyAlignment="1">
      <alignment horizontal="right" wrapText="1"/>
    </xf>
    <xf numFmtId="0" fontId="2" fillId="2" borderId="43" xfId="0" applyFont="1" applyFill="1" applyBorder="1" applyAlignment="1">
      <alignment wrapText="1"/>
    </xf>
    <xf numFmtId="41" fontId="5" fillId="2" borderId="36" xfId="0" applyNumberFormat="1" applyFont="1" applyFill="1" applyBorder="1" applyAlignment="1">
      <alignment horizontal="right" vertical="center" wrapText="1"/>
    </xf>
    <xf numFmtId="3" fontId="2" fillId="2" borderId="36" xfId="0" applyNumberFormat="1" applyFont="1" applyFill="1" applyBorder="1" applyAlignment="1">
      <alignment horizontal="right" wrapText="1"/>
    </xf>
    <xf numFmtId="0" fontId="2" fillId="2" borderId="41" xfId="0" applyFont="1" applyFill="1" applyBorder="1" applyAlignment="1">
      <alignment vertical="center" wrapText="1"/>
    </xf>
    <xf numFmtId="41" fontId="5" fillId="2" borderId="41" xfId="0" applyNumberFormat="1" applyFont="1" applyFill="1" applyBorder="1" applyAlignment="1">
      <alignment horizontal="right" vertical="center" wrapText="1"/>
    </xf>
    <xf numFmtId="3" fontId="7" fillId="2" borderId="0" xfId="0" applyNumberFormat="1" applyFont="1" applyFill="1" applyAlignment="1">
      <alignment vertical="center" wrapText="1"/>
    </xf>
    <xf numFmtId="3" fontId="2" fillId="2" borderId="16" xfId="0" applyNumberFormat="1" applyFont="1" applyFill="1" applyBorder="1" applyAlignment="1">
      <alignment horizontal="center" vertical="center" wrapText="1"/>
    </xf>
    <xf numFmtId="3" fontId="2" fillId="2" borderId="31" xfId="0" applyNumberFormat="1" applyFont="1" applyFill="1" applyBorder="1" applyAlignment="1">
      <alignment horizontal="center" vertical="center" wrapText="1"/>
    </xf>
    <xf numFmtId="3" fontId="0" fillId="2" borderId="22" xfId="0" applyNumberFormat="1" applyFill="1" applyBorder="1" applyAlignment="1">
      <alignment wrapText="1"/>
    </xf>
    <xf numFmtId="3" fontId="5" fillId="2" borderId="22" xfId="0" applyNumberFormat="1" applyFont="1" applyFill="1" applyBorder="1" applyAlignment="1">
      <alignment horizontal="right" wrapText="1"/>
    </xf>
    <xf numFmtId="3" fontId="5" fillId="2" borderId="10" xfId="0" applyNumberFormat="1" applyFont="1" applyFill="1" applyBorder="1" applyAlignment="1">
      <alignment horizontal="right" wrapText="1"/>
    </xf>
    <xf numFmtId="3" fontId="5" fillId="2" borderId="38" xfId="0" applyNumberFormat="1" applyFont="1" applyFill="1" applyBorder="1" applyAlignment="1">
      <alignment horizontal="right" wrapText="1"/>
    </xf>
    <xf numFmtId="3" fontId="4" fillId="2" borderId="22" xfId="0" applyNumberFormat="1" applyFont="1" applyFill="1" applyBorder="1" applyAlignment="1">
      <alignment vertical="top" wrapText="1"/>
    </xf>
    <xf numFmtId="3" fontId="5" fillId="2" borderId="16" xfId="0" applyNumberFormat="1" applyFont="1" applyFill="1" applyBorder="1" applyAlignment="1">
      <alignment horizontal="right" wrapText="1"/>
    </xf>
    <xf numFmtId="3" fontId="5" fillId="2" borderId="35" xfId="0" applyNumberFormat="1" applyFont="1" applyFill="1" applyBorder="1" applyAlignment="1">
      <alignment horizontal="right" wrapText="1"/>
    </xf>
    <xf numFmtId="3" fontId="11" fillId="2" borderId="5" xfId="0" applyNumberFormat="1" applyFont="1" applyFill="1" applyBorder="1" applyAlignment="1">
      <alignment horizontal="right" wrapText="1"/>
    </xf>
    <xf numFmtId="3" fontId="5" fillId="2" borderId="8" xfId="0" applyNumberFormat="1" applyFont="1" applyFill="1" applyBorder="1" applyAlignment="1">
      <alignment horizontal="right" wrapText="1"/>
    </xf>
    <xf numFmtId="3" fontId="5" fillId="2" borderId="31" xfId="0" applyNumberFormat="1" applyFont="1" applyFill="1" applyBorder="1" applyAlignment="1">
      <alignment horizontal="right" wrapText="1"/>
    </xf>
    <xf numFmtId="3" fontId="10" fillId="2" borderId="22" xfId="0" applyNumberFormat="1" applyFont="1" applyFill="1" applyBorder="1" applyAlignment="1">
      <alignment horizontal="right" wrapText="1"/>
    </xf>
    <xf numFmtId="3" fontId="5" fillId="0" borderId="10" xfId="0" applyNumberFormat="1" applyFont="1" applyBorder="1" applyAlignment="1" applyProtection="1">
      <alignment horizontal="right" wrapText="1"/>
      <protection locked="0"/>
    </xf>
    <xf numFmtId="3" fontId="5" fillId="0" borderId="10" xfId="0" applyNumberFormat="1" applyFont="1" applyBorder="1" applyAlignment="1">
      <alignment horizontal="right" wrapText="1"/>
    </xf>
    <xf numFmtId="3" fontId="10" fillId="2" borderId="21" xfId="0" applyNumberFormat="1" applyFont="1" applyFill="1" applyBorder="1" applyAlignment="1">
      <alignment horizontal="right" vertical="center" wrapText="1"/>
    </xf>
    <xf numFmtId="3" fontId="10" fillId="2" borderId="5" xfId="0" applyNumberFormat="1" applyFont="1" applyFill="1" applyBorder="1" applyAlignment="1">
      <alignment horizontal="right" wrapText="1"/>
    </xf>
    <xf numFmtId="3" fontId="10" fillId="2" borderId="29" xfId="0" applyNumberFormat="1" applyFont="1" applyFill="1" applyBorder="1" applyAlignment="1">
      <alignment horizontal="right" wrapText="1"/>
    </xf>
    <xf numFmtId="3" fontId="5" fillId="2" borderId="13" xfId="0" applyNumberFormat="1" applyFont="1" applyFill="1" applyBorder="1" applyAlignment="1">
      <alignment horizontal="right" wrapText="1"/>
    </xf>
    <xf numFmtId="3" fontId="14" fillId="2" borderId="0" xfId="0" applyNumberFormat="1" applyFont="1" applyFill="1" applyAlignment="1">
      <alignment horizontal="right" vertical="center" wrapText="1"/>
    </xf>
    <xf numFmtId="3" fontId="2" fillId="2" borderId="10" xfId="0" applyNumberFormat="1" applyFont="1" applyFill="1" applyBorder="1" applyAlignment="1">
      <alignment horizontal="right" vertical="center" wrapText="1"/>
    </xf>
    <xf numFmtId="3" fontId="2" fillId="2" borderId="10" xfId="0" applyNumberFormat="1" applyFont="1" applyFill="1" applyBorder="1" applyAlignment="1">
      <alignment vertical="center" wrapText="1"/>
    </xf>
    <xf numFmtId="3" fontId="14" fillId="0" borderId="0" xfId="0" applyNumberFormat="1" applyFont="1" applyAlignment="1">
      <alignment horizontal="right" vertical="center" wrapText="1"/>
    </xf>
    <xf numFmtId="3" fontId="2" fillId="2" borderId="10" xfId="0" applyNumberFormat="1" applyFont="1" applyFill="1" applyBorder="1" applyAlignment="1">
      <alignment horizontal="left" vertical="center" wrapText="1"/>
    </xf>
    <xf numFmtId="168" fontId="7" fillId="2" borderId="0" xfId="0" applyNumberFormat="1" applyFont="1" applyFill="1" applyAlignment="1">
      <alignment vertical="center" wrapText="1"/>
    </xf>
    <xf numFmtId="168" fontId="2" fillId="2" borderId="16" xfId="0" applyNumberFormat="1" applyFont="1" applyFill="1" applyBorder="1" applyAlignment="1">
      <alignment horizontal="center" vertical="center" wrapText="1"/>
    </xf>
    <xf numFmtId="168" fontId="2" fillId="2" borderId="31" xfId="0" applyNumberFormat="1" applyFont="1" applyFill="1" applyBorder="1" applyAlignment="1">
      <alignment horizontal="center" vertical="center" wrapText="1"/>
    </xf>
    <xf numFmtId="168" fontId="5" fillId="2" borderId="48" xfId="0" applyNumberFormat="1" applyFont="1" applyFill="1" applyBorder="1" applyAlignment="1">
      <alignment vertical="center" wrapText="1"/>
    </xf>
    <xf numFmtId="168" fontId="5" fillId="2" borderId="16" xfId="0" applyNumberFormat="1" applyFont="1" applyFill="1" applyBorder="1" applyAlignment="1">
      <alignment horizontal="right" wrapText="1"/>
    </xf>
    <xf numFmtId="168" fontId="5" fillId="2" borderId="10" xfId="0" applyNumberFormat="1" applyFont="1" applyFill="1" applyBorder="1" applyAlignment="1">
      <alignment horizontal="right" wrapText="1"/>
    </xf>
    <xf numFmtId="168" fontId="5" fillId="2" borderId="13" xfId="0" applyNumberFormat="1" applyFont="1" applyFill="1" applyBorder="1" applyAlignment="1">
      <alignment horizontal="right" wrapText="1"/>
    </xf>
    <xf numFmtId="168" fontId="4" fillId="2" borderId="22" xfId="0" applyNumberFormat="1" applyFont="1" applyFill="1" applyBorder="1" applyAlignment="1">
      <alignment vertical="top" wrapText="1"/>
    </xf>
    <xf numFmtId="168" fontId="11" fillId="2" borderId="5" xfId="0" applyNumberFormat="1" applyFont="1" applyFill="1" applyBorder="1" applyAlignment="1">
      <alignment horizontal="right" wrapText="1"/>
    </xf>
    <xf numFmtId="168" fontId="5" fillId="2" borderId="8" xfId="0" applyNumberFormat="1" applyFont="1" applyFill="1" applyBorder="1" applyAlignment="1">
      <alignment horizontal="right" wrapText="1"/>
    </xf>
    <xf numFmtId="168" fontId="5" fillId="2" borderId="31" xfId="0" applyNumberFormat="1" applyFont="1" applyFill="1" applyBorder="1" applyAlignment="1">
      <alignment horizontal="right" wrapText="1"/>
    </xf>
    <xf numFmtId="168" fontId="5" fillId="0" borderId="10" xfId="0" applyNumberFormat="1" applyFont="1" applyBorder="1" applyAlignment="1">
      <alignment wrapText="1"/>
    </xf>
    <xf numFmtId="168" fontId="5" fillId="2" borderId="38" xfId="0" applyNumberFormat="1" applyFont="1" applyFill="1" applyBorder="1" applyAlignment="1">
      <alignment horizontal="right" wrapText="1"/>
    </xf>
    <xf numFmtId="168" fontId="12" fillId="2" borderId="21" xfId="0" applyNumberFormat="1" applyFont="1" applyFill="1" applyBorder="1" applyAlignment="1">
      <alignment vertical="center" wrapText="1"/>
    </xf>
    <xf numFmtId="168" fontId="10" fillId="2" borderId="5" xfId="0" applyNumberFormat="1" applyFont="1" applyFill="1" applyBorder="1" applyAlignment="1">
      <alignment horizontal="right" wrapText="1"/>
    </xf>
    <xf numFmtId="168" fontId="10" fillId="2" borderId="29" xfId="0" applyNumberFormat="1" applyFont="1" applyFill="1" applyBorder="1" applyAlignment="1">
      <alignment horizontal="right" wrapText="1"/>
    </xf>
    <xf numFmtId="168" fontId="15" fillId="2" borderId="0" xfId="0" applyNumberFormat="1" applyFont="1" applyFill="1" applyAlignment="1">
      <alignment horizontal="center" vertical="center" wrapText="1"/>
    </xf>
    <xf numFmtId="168" fontId="2" fillId="2" borderId="10" xfId="0" applyNumberFormat="1" applyFont="1" applyFill="1" applyBorder="1" applyAlignment="1">
      <alignment horizontal="left" vertical="center" wrapText="1"/>
    </xf>
    <xf numFmtId="168" fontId="2" fillId="2" borderId="10" xfId="0" applyNumberFormat="1" applyFont="1" applyFill="1" applyBorder="1" applyAlignment="1">
      <alignment vertical="center" wrapText="1"/>
    </xf>
    <xf numFmtId="168" fontId="15" fillId="0" borderId="0" xfId="0" applyNumberFormat="1" applyFont="1" applyAlignment="1">
      <alignment horizontal="center" vertical="center" wrapText="1"/>
    </xf>
    <xf numFmtId="41" fontId="2" fillId="2" borderId="39" xfId="0" applyNumberFormat="1" applyFont="1" applyFill="1" applyBorder="1" applyAlignment="1">
      <alignment horizontal="right" vertical="center" wrapText="1"/>
    </xf>
    <xf numFmtId="41" fontId="5" fillId="2" borderId="0" xfId="0" applyNumberFormat="1" applyFont="1" applyFill="1" applyAlignment="1">
      <alignment vertical="center" wrapText="1"/>
    </xf>
    <xf numFmtId="41" fontId="2" fillId="2" borderId="11" xfId="0" applyNumberFormat="1" applyFont="1" applyFill="1" applyBorder="1" applyAlignment="1">
      <alignment horizontal="right" wrapText="1"/>
    </xf>
    <xf numFmtId="41" fontId="2" fillId="2" borderId="11" xfId="0" applyNumberFormat="1" applyFont="1" applyFill="1" applyBorder="1" applyAlignment="1">
      <alignment horizontal="right" vertical="center" wrapText="1"/>
    </xf>
    <xf numFmtId="0" fontId="5" fillId="2" borderId="30" xfId="0" applyFont="1" applyFill="1" applyBorder="1" applyAlignment="1">
      <alignment vertical="center" wrapText="1"/>
    </xf>
    <xf numFmtId="2" fontId="2" fillId="2" borderId="31" xfId="0" applyNumberFormat="1" applyFont="1" applyFill="1" applyBorder="1" applyAlignment="1">
      <alignment horizontal="left" vertical="center" wrapText="1"/>
    </xf>
    <xf numFmtId="168" fontId="2" fillId="2" borderId="31" xfId="0" applyNumberFormat="1" applyFont="1" applyFill="1" applyBorder="1" applyAlignment="1">
      <alignment horizontal="left" vertical="center" wrapText="1"/>
    </xf>
    <xf numFmtId="3" fontId="2" fillId="2" borderId="31" xfId="0" applyNumberFormat="1" applyFont="1" applyFill="1" applyBorder="1" applyAlignment="1">
      <alignment horizontal="left" vertical="center" wrapText="1"/>
    </xf>
    <xf numFmtId="41" fontId="2" fillId="2" borderId="32" xfId="0" applyNumberFormat="1" applyFont="1" applyFill="1" applyBorder="1" applyAlignment="1">
      <alignmen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41" fontId="2" fillId="2" borderId="36" xfId="0" applyNumberFormat="1" applyFont="1" applyFill="1" applyBorder="1" applyAlignment="1">
      <alignment vertical="center" wrapText="1"/>
    </xf>
    <xf numFmtId="0" fontId="5" fillId="2" borderId="60" xfId="0" applyFont="1" applyFill="1" applyBorder="1" applyAlignment="1">
      <alignment horizontal="center" vertical="center" wrapText="1"/>
    </xf>
    <xf numFmtId="0" fontId="5" fillId="2" borderId="60" xfId="0" applyFont="1" applyFill="1" applyBorder="1" applyAlignment="1">
      <alignment vertical="center" wrapText="1"/>
    </xf>
    <xf numFmtId="0" fontId="12" fillId="2" borderId="60" xfId="0" applyFont="1" applyFill="1" applyBorder="1" applyAlignment="1">
      <alignment horizontal="right" wrapText="1"/>
    </xf>
    <xf numFmtId="168" fontId="5" fillId="2" borderId="60" xfId="0" applyNumberFormat="1" applyFont="1" applyFill="1" applyBorder="1" applyAlignment="1">
      <alignment horizontal="right" wrapText="1"/>
    </xf>
    <xf numFmtId="3" fontId="5" fillId="2" borderId="62" xfId="0" applyNumberFormat="1" applyFont="1" applyFill="1" applyBorder="1" applyAlignment="1">
      <alignment horizontal="right" wrapText="1"/>
    </xf>
    <xf numFmtId="0" fontId="10"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168" fontId="5" fillId="2" borderId="21" xfId="0" applyNumberFormat="1" applyFont="1" applyFill="1" applyBorder="1" applyAlignment="1">
      <alignment horizontal="right" wrapText="1"/>
    </xf>
    <xf numFmtId="3" fontId="5" fillId="2" borderId="21" xfId="0" applyNumberFormat="1" applyFont="1" applyFill="1" applyBorder="1" applyAlignment="1">
      <alignment horizontal="right" wrapText="1"/>
    </xf>
    <xf numFmtId="2" fontId="10" fillId="2" borderId="20" xfId="0" applyNumberFormat="1" applyFont="1" applyFill="1" applyBorder="1" applyAlignment="1">
      <alignment horizontal="center" vertical="center" wrapText="1"/>
    </xf>
    <xf numFmtId="0" fontId="10" fillId="2" borderId="21" xfId="0" applyFont="1" applyFill="1" applyBorder="1" applyAlignment="1">
      <alignment horizontal="center" vertical="center" wrapText="1"/>
    </xf>
    <xf numFmtId="41" fontId="5" fillId="2" borderId="34" xfId="0" applyNumberFormat="1" applyFont="1" applyFill="1" applyBorder="1" applyAlignment="1">
      <alignment horizontal="right" wrapText="1"/>
    </xf>
    <xf numFmtId="0" fontId="5" fillId="2" borderId="6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47" xfId="0" applyFont="1" applyFill="1" applyBorder="1" applyAlignment="1">
      <alignment horizontal="center" vertical="center" wrapText="1"/>
    </xf>
    <xf numFmtId="41" fontId="15" fillId="2" borderId="41" xfId="0" applyNumberFormat="1" applyFont="1" applyFill="1" applyBorder="1" applyAlignment="1">
      <alignment horizontal="right" vertical="center" wrapText="1"/>
    </xf>
    <xf numFmtId="41" fontId="2" fillId="2" borderId="41" xfId="0" applyNumberFormat="1" applyFont="1" applyFill="1" applyBorder="1" applyAlignment="1">
      <alignment horizontal="right" vertical="center" wrapText="1"/>
    </xf>
    <xf numFmtId="0" fontId="10" fillId="2" borderId="4" xfId="0" applyFont="1" applyFill="1" applyBorder="1" applyAlignment="1">
      <alignment horizontal="left" wrapText="1"/>
    </xf>
    <xf numFmtId="0" fontId="12" fillId="2" borderId="7" xfId="0" applyFont="1" applyFill="1" applyBorder="1" applyAlignment="1">
      <alignment horizontal="center" vertical="center" wrapText="1"/>
    </xf>
    <xf numFmtId="166" fontId="12" fillId="2" borderId="8" xfId="0" applyNumberFormat="1" applyFont="1" applyFill="1" applyBorder="1" applyAlignment="1">
      <alignment horizontal="right" wrapText="1"/>
    </xf>
    <xf numFmtId="43" fontId="56" fillId="0" borderId="0" xfId="0" applyNumberFormat="1" applyFont="1"/>
    <xf numFmtId="0" fontId="5" fillId="0" borderId="0" xfId="0" applyFont="1" applyAlignment="1" applyProtection="1">
      <alignment horizontal="left" vertical="top"/>
      <protection locked="0"/>
    </xf>
    <xf numFmtId="43" fontId="0" fillId="0" borderId="0" xfId="0" applyNumberFormat="1"/>
    <xf numFmtId="0" fontId="12" fillId="2" borderId="38" xfId="0" applyFont="1" applyFill="1" applyBorder="1" applyAlignment="1">
      <alignment horizontal="right" wrapText="1"/>
    </xf>
    <xf numFmtId="0" fontId="12" fillId="2" borderId="38" xfId="0" applyFont="1" applyFill="1" applyBorder="1" applyAlignment="1">
      <alignment vertical="center" wrapText="1"/>
    </xf>
    <xf numFmtId="0" fontId="4" fillId="2" borderId="21" xfId="0" applyFont="1" applyFill="1" applyBorder="1" applyAlignment="1">
      <alignment vertical="top" wrapText="1"/>
    </xf>
    <xf numFmtId="0" fontId="5" fillId="2" borderId="21" xfId="0" applyFont="1" applyFill="1" applyBorder="1" applyAlignment="1">
      <alignment vertical="center" wrapText="1"/>
    </xf>
    <xf numFmtId="0" fontId="11" fillId="2" borderId="10" xfId="0" applyFont="1" applyFill="1" applyBorder="1" applyAlignment="1">
      <alignment horizontal="right" wrapText="1"/>
    </xf>
    <xf numFmtId="0" fontId="5" fillId="2" borderId="41" xfId="0" applyFont="1" applyFill="1" applyBorder="1" applyAlignment="1">
      <alignment vertical="center" wrapText="1"/>
    </xf>
    <xf numFmtId="0" fontId="4" fillId="2" borderId="36" xfId="0" applyFont="1" applyFill="1" applyBorder="1" applyAlignment="1">
      <alignment vertical="top" wrapText="1"/>
    </xf>
    <xf numFmtId="3" fontId="5" fillId="2" borderId="20" xfId="0" applyNumberFormat="1" applyFont="1" applyFill="1" applyBorder="1" applyAlignment="1">
      <alignment horizontal="center" vertical="center" wrapText="1"/>
    </xf>
    <xf numFmtId="49" fontId="5" fillId="2" borderId="21" xfId="0" applyNumberFormat="1" applyFont="1" applyFill="1" applyBorder="1" applyAlignment="1">
      <alignment horizontal="center" vertical="center" wrapText="1"/>
    </xf>
    <xf numFmtId="41" fontId="2" fillId="2" borderId="32" xfId="0" applyNumberFormat="1" applyFont="1" applyFill="1" applyBorder="1" applyAlignment="1">
      <alignment horizontal="right" wrapText="1"/>
    </xf>
    <xf numFmtId="0" fontId="12" fillId="2" borderId="42" xfId="0" applyFont="1" applyFill="1" applyBorder="1" applyAlignment="1">
      <alignment horizontal="right" wrapText="1"/>
    </xf>
    <xf numFmtId="168" fontId="10" fillId="2" borderId="21" xfId="0" applyNumberFormat="1" applyFont="1" applyFill="1" applyBorder="1" applyAlignment="1">
      <alignment horizontal="right" wrapText="1"/>
    </xf>
    <xf numFmtId="3" fontId="10" fillId="2" borderId="21" xfId="0" applyNumberFormat="1" applyFont="1" applyFill="1" applyBorder="1" applyAlignment="1">
      <alignment horizontal="right" wrapText="1"/>
    </xf>
    <xf numFmtId="3" fontId="5" fillId="2" borderId="71" xfId="0" applyNumberFormat="1" applyFont="1" applyFill="1" applyBorder="1" applyAlignment="1">
      <alignment horizontal="center" vertical="center" wrapText="1"/>
    </xf>
    <xf numFmtId="0" fontId="5" fillId="0" borderId="31" xfId="0" applyFont="1" applyBorder="1" applyAlignment="1">
      <alignment horizontal="right" wrapText="1"/>
    </xf>
    <xf numFmtId="0" fontId="14" fillId="2" borderId="4" xfId="0" applyFont="1" applyFill="1" applyBorder="1" applyAlignment="1">
      <alignment horizontal="center" vertical="center" wrapText="1"/>
    </xf>
    <xf numFmtId="1" fontId="5" fillId="2" borderId="59" xfId="0" applyNumberFormat="1" applyFont="1" applyFill="1" applyBorder="1" applyAlignment="1">
      <alignment horizontal="center" vertical="center" wrapText="1"/>
    </xf>
    <xf numFmtId="41" fontId="5" fillId="2" borderId="65" xfId="0" applyNumberFormat="1" applyFont="1" applyFill="1" applyBorder="1" applyAlignment="1">
      <alignment horizontal="right" wrapText="1"/>
    </xf>
    <xf numFmtId="0" fontId="5" fillId="2" borderId="61" xfId="0"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1" fontId="2" fillId="2" borderId="31" xfId="0" applyNumberFormat="1" applyFont="1" applyFill="1" applyBorder="1" applyAlignment="1">
      <alignment horizontal="center" vertical="center" wrapText="1"/>
    </xf>
    <xf numFmtId="41" fontId="2" fillId="2" borderId="36" xfId="0" applyNumberFormat="1" applyFont="1" applyFill="1" applyBorder="1" applyAlignment="1">
      <alignment horizontal="right" vertical="center" wrapText="1"/>
    </xf>
    <xf numFmtId="49" fontId="5" fillId="0" borderId="31" xfId="0" applyNumberFormat="1" applyFont="1" applyBorder="1" applyAlignment="1">
      <alignment horizontal="center" vertical="center" wrapText="1"/>
    </xf>
    <xf numFmtId="0" fontId="0" fillId="2" borderId="22" xfId="0" applyFill="1" applyBorder="1" applyAlignment="1">
      <alignment wrapText="1"/>
    </xf>
    <xf numFmtId="4" fontId="5" fillId="0" borderId="10" xfId="0" applyNumberFormat="1" applyFont="1" applyBorder="1" applyAlignment="1">
      <alignment horizontal="right"/>
    </xf>
    <xf numFmtId="0" fontId="2" fillId="2" borderId="21" xfId="0" applyFont="1" applyFill="1" applyBorder="1" applyAlignment="1">
      <alignment horizontal="left" vertical="center" wrapText="1"/>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41" fontId="6" fillId="0" borderId="41" xfId="0" applyNumberFormat="1" applyFont="1" applyBorder="1" applyAlignment="1">
      <alignment horizontal="right" vertical="center" wrapText="1"/>
    </xf>
    <xf numFmtId="168" fontId="37" fillId="0" borderId="8" xfId="1" applyNumberFormat="1" applyFont="1" applyFill="1" applyBorder="1" applyAlignment="1">
      <alignment horizontal="right"/>
    </xf>
    <xf numFmtId="168" fontId="37" fillId="0" borderId="10" xfId="1" applyNumberFormat="1" applyFont="1" applyFill="1" applyBorder="1" applyAlignment="1">
      <alignment horizontal="right"/>
    </xf>
    <xf numFmtId="168" fontId="48" fillId="0" borderId="62" xfId="0" applyNumberFormat="1" applyFont="1" applyBorder="1" applyAlignment="1">
      <alignment horizontal="right"/>
    </xf>
    <xf numFmtId="168" fontId="49" fillId="0" borderId="58" xfId="0" applyNumberFormat="1" applyFont="1" applyBorder="1" applyAlignment="1">
      <alignment horizontal="right"/>
    </xf>
    <xf numFmtId="168" fontId="34" fillId="0" borderId="0" xfId="0" applyNumberFormat="1" applyFont="1" applyAlignment="1">
      <alignment horizontal="right"/>
    </xf>
    <xf numFmtId="168" fontId="33" fillId="0" borderId="0" xfId="0" applyNumberFormat="1" applyFont="1" applyAlignment="1">
      <alignment horizontal="right"/>
    </xf>
    <xf numFmtId="169" fontId="37" fillId="0" borderId="10" xfId="1" applyNumberFormat="1" applyFont="1" applyFill="1" applyBorder="1" applyAlignment="1">
      <alignment horizontal="right"/>
    </xf>
    <xf numFmtId="0" fontId="37" fillId="0" borderId="10" xfId="3" applyFont="1" applyFill="1" applyBorder="1" applyAlignment="1">
      <alignment horizontal="right" wrapText="1"/>
    </xf>
    <xf numFmtId="0" fontId="7" fillId="0" borderId="60" xfId="0" applyFont="1" applyBorder="1" applyAlignment="1">
      <alignment horizontal="right" wrapText="1"/>
    </xf>
    <xf numFmtId="0" fontId="30" fillId="0" borderId="0" xfId="0" applyFont="1" applyAlignment="1">
      <alignment horizontal="right"/>
    </xf>
    <xf numFmtId="3" fontId="2" fillId="2" borderId="13" xfId="0" applyNumberFormat="1" applyFont="1" applyFill="1" applyBorder="1" applyAlignment="1">
      <alignment horizontal="right" wrapText="1"/>
    </xf>
    <xf numFmtId="3" fontId="0" fillId="2" borderId="21" xfId="0" applyNumberFormat="1" applyFill="1" applyBorder="1" applyAlignment="1">
      <alignment horizontal="right" wrapText="1"/>
    </xf>
    <xf numFmtId="3" fontId="4" fillId="2" borderId="21" xfId="0" applyNumberFormat="1" applyFont="1" applyFill="1" applyBorder="1" applyAlignment="1">
      <alignment horizontal="right" wrapText="1"/>
    </xf>
    <xf numFmtId="3" fontId="2" fillId="2" borderId="5" xfId="0" applyNumberFormat="1" applyFont="1" applyFill="1" applyBorder="1" applyAlignment="1">
      <alignment horizontal="right" wrapText="1"/>
    </xf>
    <xf numFmtId="3" fontId="2" fillId="2" borderId="29" xfId="0" applyNumberFormat="1" applyFont="1" applyFill="1" applyBorder="1" applyAlignment="1">
      <alignment horizontal="right" wrapText="1"/>
    </xf>
    <xf numFmtId="3" fontId="2" fillId="2" borderId="8" xfId="0" applyNumberFormat="1" applyFont="1" applyFill="1" applyBorder="1" applyAlignment="1">
      <alignment horizontal="right" wrapText="1"/>
    </xf>
    <xf numFmtId="3" fontId="2" fillId="2" borderId="10" xfId="0" applyNumberFormat="1" applyFont="1" applyFill="1" applyBorder="1" applyAlignment="1">
      <alignment horizontal="right" wrapText="1"/>
    </xf>
    <xf numFmtId="3" fontId="6" fillId="0" borderId="13" xfId="0" applyNumberFormat="1" applyFont="1" applyBorder="1" applyAlignment="1">
      <alignment horizontal="left" vertical="center" wrapText="1"/>
    </xf>
    <xf numFmtId="3" fontId="6" fillId="0" borderId="19" xfId="0" applyNumberFormat="1" applyFont="1" applyBorder="1" applyAlignment="1">
      <alignment horizontal="right"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horizontal="right" wrapText="1"/>
    </xf>
    <xf numFmtId="4" fontId="2" fillId="0" borderId="16" xfId="0" applyNumberFormat="1" applyFont="1" applyBorder="1" applyAlignment="1">
      <alignment horizontal="right" wrapText="1"/>
    </xf>
    <xf numFmtId="1" fontId="2" fillId="0" borderId="16" xfId="0" applyNumberFormat="1" applyFont="1" applyBorder="1" applyAlignment="1">
      <alignment horizontal="right" wrapText="1"/>
    </xf>
    <xf numFmtId="41" fontId="2" fillId="0" borderId="17" xfId="0" applyNumberFormat="1" applyFont="1" applyBorder="1" applyAlignment="1">
      <alignment horizontal="right"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1" xfId="0" applyFont="1" applyBorder="1" applyAlignment="1">
      <alignment horizontal="right" wrapText="1"/>
    </xf>
    <xf numFmtId="1" fontId="2" fillId="0" borderId="31" xfId="0" applyNumberFormat="1" applyFont="1" applyBorder="1" applyAlignment="1">
      <alignment horizontal="right" wrapText="1"/>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5" fillId="0" borderId="29" xfId="0" applyFont="1" applyBorder="1" applyAlignment="1">
      <alignment horizontal="right" wrapText="1"/>
    </xf>
    <xf numFmtId="0" fontId="5" fillId="0" borderId="48" xfId="0" applyFont="1" applyBorder="1" applyAlignment="1">
      <alignment horizontal="right" wrapText="1"/>
    </xf>
    <xf numFmtId="0" fontId="0" fillId="0" borderId="22" xfId="0" applyBorder="1" applyAlignment="1">
      <alignment horizontal="right" wrapText="1"/>
    </xf>
    <xf numFmtId="0" fontId="5" fillId="0" borderId="15" xfId="0" applyFont="1" applyBorder="1" applyAlignment="1">
      <alignment horizontal="center" vertical="center" wrapText="1"/>
    </xf>
    <xf numFmtId="49" fontId="5" fillId="0" borderId="16" xfId="0" applyNumberFormat="1" applyFont="1" applyBorder="1" applyAlignment="1">
      <alignment horizontal="center" vertical="center" wrapText="1"/>
    </xf>
    <xf numFmtId="0" fontId="5" fillId="0" borderId="16" xfId="0" applyFont="1" applyBorder="1" applyAlignment="1">
      <alignment horizontal="left" wrapText="1"/>
    </xf>
    <xf numFmtId="0" fontId="5" fillId="0" borderId="16" xfId="0" applyFont="1" applyBorder="1" applyAlignment="1">
      <alignment horizontal="right" wrapText="1"/>
    </xf>
    <xf numFmtId="4" fontId="5" fillId="0" borderId="16" xfId="0" applyNumberFormat="1" applyFont="1" applyBorder="1" applyAlignment="1">
      <alignment horizontal="right" wrapText="1"/>
    </xf>
    <xf numFmtId="41" fontId="5" fillId="0" borderId="17" xfId="0" applyNumberFormat="1" applyFont="1" applyBorder="1" applyAlignment="1">
      <alignment horizontal="right" wrapText="1"/>
    </xf>
    <xf numFmtId="0" fontId="12" fillId="0" borderId="10" xfId="0" applyFont="1" applyBorder="1" applyAlignment="1">
      <alignment horizontal="center" vertical="center" wrapText="1"/>
    </xf>
    <xf numFmtId="4" fontId="5" fillId="0" borderId="10" xfId="0" applyNumberFormat="1" applyFont="1" applyBorder="1" applyAlignment="1">
      <alignment horizontal="right" wrapText="1"/>
    </xf>
    <xf numFmtId="0" fontId="5" fillId="0" borderId="10" xfId="0" applyFont="1" applyBorder="1" applyAlignment="1">
      <alignment horizontal="left" wrapText="1"/>
    </xf>
    <xf numFmtId="0" fontId="5" fillId="0" borderId="30" xfId="0" applyFont="1" applyBorder="1" applyAlignment="1">
      <alignment horizontal="center" vertical="center" wrapText="1"/>
    </xf>
    <xf numFmtId="0" fontId="5" fillId="0" borderId="31" xfId="0" applyFont="1" applyBorder="1" applyAlignment="1">
      <alignment horizontal="center" wrapText="1"/>
    </xf>
    <xf numFmtId="4" fontId="5" fillId="0" borderId="31" xfId="0" applyNumberFormat="1" applyFont="1" applyBorder="1" applyAlignment="1">
      <alignment horizontal="right" wrapText="1"/>
    </xf>
    <xf numFmtId="0" fontId="2" fillId="0" borderId="12" xfId="0" applyFont="1" applyBorder="1" applyAlignment="1">
      <alignment vertical="center" wrapText="1"/>
    </xf>
    <xf numFmtId="0" fontId="2" fillId="0" borderId="13" xfId="0" applyFont="1" applyBorder="1" applyAlignment="1">
      <alignment vertical="center" wrapText="1"/>
    </xf>
    <xf numFmtId="41" fontId="2" fillId="0" borderId="14" xfId="0" applyNumberFormat="1" applyFont="1" applyBorder="1" applyAlignment="1">
      <alignment horizontal="right" wrapText="1"/>
    </xf>
    <xf numFmtId="0" fontId="36" fillId="0" borderId="20" xfId="0" applyFont="1" applyBorder="1" applyAlignment="1">
      <alignment horizontal="center" vertical="top"/>
    </xf>
    <xf numFmtId="0" fontId="36" fillId="0" borderId="43" xfId="0" applyFont="1" applyBorder="1" applyAlignment="1">
      <alignment horizontal="center" vertical="top"/>
    </xf>
    <xf numFmtId="0" fontId="37" fillId="0" borderId="7" xfId="0" applyFont="1" applyBorder="1" applyAlignment="1">
      <alignment horizontal="center" vertical="top"/>
    </xf>
    <xf numFmtId="0" fontId="37" fillId="0" borderId="8" xfId="0" applyFont="1" applyBorder="1" applyAlignment="1">
      <alignment horizontal="right"/>
    </xf>
    <xf numFmtId="0" fontId="37" fillId="0" borderId="9" xfId="0" applyFont="1" applyBorder="1" applyAlignment="1">
      <alignment horizontal="center" vertical="top"/>
    </xf>
    <xf numFmtId="0" fontId="37" fillId="0" borderId="10" xfId="0" applyFont="1" applyBorder="1" applyAlignment="1">
      <alignment horizontal="right"/>
    </xf>
    <xf numFmtId="49" fontId="12" fillId="0" borderId="10" xfId="0" applyNumberFormat="1" applyFont="1" applyBorder="1" applyAlignment="1">
      <alignment horizontal="center" vertical="center" wrapText="1"/>
    </xf>
    <xf numFmtId="0" fontId="37" fillId="0" borderId="66" xfId="0" applyFont="1" applyBorder="1" applyAlignment="1">
      <alignment horizontal="center" vertical="top"/>
    </xf>
    <xf numFmtId="0" fontId="36" fillId="0" borderId="20" xfId="0" applyFont="1" applyBorder="1" applyAlignment="1">
      <alignment horizontal="center" vertical="top" wrapText="1"/>
    </xf>
    <xf numFmtId="0" fontId="37" fillId="0" borderId="58" xfId="0" applyFont="1" applyBorder="1" applyAlignment="1">
      <alignment horizontal="center" vertical="top"/>
    </xf>
    <xf numFmtId="0" fontId="37" fillId="0" borderId="30" xfId="0" applyFont="1" applyBorder="1" applyAlignment="1">
      <alignment horizontal="center" vertical="top"/>
    </xf>
    <xf numFmtId="0" fontId="37" fillId="0" borderId="62" xfId="0" applyFont="1" applyBorder="1" applyAlignment="1">
      <alignment horizontal="center" vertical="top"/>
    </xf>
    <xf numFmtId="0" fontId="37" fillId="0" borderId="20" xfId="0" applyFont="1" applyBorder="1" applyAlignment="1">
      <alignment horizontal="center" vertical="top"/>
    </xf>
    <xf numFmtId="0" fontId="37" fillId="0" borderId="43" xfId="0" applyFont="1" applyBorder="1" applyAlignment="1">
      <alignment horizontal="center" vertical="top"/>
    </xf>
    <xf numFmtId="4" fontId="37" fillId="0" borderId="10" xfId="4" applyNumberFormat="1" applyFont="1" applyBorder="1" applyAlignment="1">
      <alignment horizontal="right"/>
    </xf>
    <xf numFmtId="168" fontId="37" fillId="0" borderId="10" xfId="3" applyNumberFormat="1" applyFont="1" applyFill="1" applyBorder="1" applyAlignment="1">
      <alignment horizontal="right"/>
    </xf>
    <xf numFmtId="0" fontId="37" fillId="0" borderId="10" xfId="3" applyFont="1" applyFill="1" applyBorder="1" applyAlignment="1">
      <alignment horizontal="right"/>
    </xf>
    <xf numFmtId="4" fontId="37" fillId="0" borderId="10" xfId="2" applyNumberFormat="1" applyFont="1" applyBorder="1" applyAlignment="1">
      <alignment horizontal="right" wrapText="1"/>
    </xf>
    <xf numFmtId="168" fontId="37" fillId="0" borderId="10" xfId="2" applyNumberFormat="1" applyFont="1" applyBorder="1" applyAlignment="1">
      <alignment horizontal="right"/>
    </xf>
    <xf numFmtId="168" fontId="37" fillId="0" borderId="10" xfId="0" applyNumberFormat="1" applyFont="1" applyBorder="1" applyAlignment="1">
      <alignment horizontal="right"/>
    </xf>
    <xf numFmtId="0" fontId="37" fillId="0" borderId="10" xfId="2" applyFont="1" applyBorder="1" applyAlignment="1">
      <alignment horizontal="left" vertical="center" wrapText="1"/>
    </xf>
    <xf numFmtId="0" fontId="37" fillId="0" borderId="10" xfId="5" applyFont="1" applyBorder="1" applyAlignment="1">
      <alignment horizontal="right"/>
    </xf>
    <xf numFmtId="4" fontId="37" fillId="0" borderId="10" xfId="5" applyNumberFormat="1" applyFont="1" applyBorder="1" applyAlignment="1">
      <alignment horizontal="right"/>
    </xf>
    <xf numFmtId="168" fontId="37" fillId="0" borderId="10" xfId="5" applyNumberFormat="1" applyFont="1" applyBorder="1" applyAlignment="1">
      <alignment horizontal="right"/>
    </xf>
    <xf numFmtId="0" fontId="37" fillId="0" borderId="10" xfId="2" applyFont="1" applyBorder="1" applyAlignment="1">
      <alignment horizontal="right"/>
    </xf>
    <xf numFmtId="168" fontId="37" fillId="0" borderId="10" xfId="7" applyNumberFormat="1" applyFont="1" applyBorder="1" applyAlignment="1">
      <alignment horizontal="right"/>
    </xf>
    <xf numFmtId="0" fontId="37" fillId="0" borderId="10" xfId="0" applyFont="1" applyBorder="1" applyAlignment="1">
      <alignment horizontal="right" wrapText="1"/>
    </xf>
    <xf numFmtId="169" fontId="37" fillId="0" borderId="35" xfId="1" applyNumberFormat="1" applyFont="1" applyFill="1" applyBorder="1" applyAlignment="1">
      <alignment horizontal="right"/>
    </xf>
    <xf numFmtId="168" fontId="37" fillId="0" borderId="35" xfId="1" applyNumberFormat="1" applyFont="1" applyFill="1" applyBorder="1" applyAlignment="1">
      <alignment horizontal="right"/>
    </xf>
    <xf numFmtId="0" fontId="37" fillId="0" borderId="10" xfId="0" applyFont="1" applyBorder="1" applyAlignment="1">
      <alignment horizontal="left" vertical="center" wrapText="1"/>
    </xf>
    <xf numFmtId="0" fontId="37" fillId="0" borderId="35" xfId="0" applyFont="1" applyBorder="1" applyAlignment="1">
      <alignment horizontal="left" vertical="center" wrapText="1"/>
    </xf>
    <xf numFmtId="0" fontId="36" fillId="0" borderId="7" xfId="0" applyFont="1" applyBorder="1" applyAlignment="1">
      <alignment horizontal="center" vertical="top"/>
    </xf>
    <xf numFmtId="0" fontId="36" fillId="0" borderId="64" xfId="0" applyFont="1" applyBorder="1" applyAlignment="1">
      <alignment horizontal="center" vertical="top"/>
    </xf>
    <xf numFmtId="1" fontId="37" fillId="0" borderId="9" xfId="0" applyNumberFormat="1" applyFont="1" applyBorder="1" applyAlignment="1">
      <alignment horizontal="center" vertical="center" wrapText="1"/>
    </xf>
    <xf numFmtId="0" fontId="37" fillId="0" borderId="58" xfId="0" applyFont="1" applyBorder="1" applyAlignment="1">
      <alignment vertical="center" wrapText="1"/>
    </xf>
    <xf numFmtId="2" fontId="37" fillId="0" borderId="10" xfId="0" applyNumberFormat="1" applyFont="1" applyBorder="1" applyAlignment="1">
      <alignment horizontal="right" wrapText="1" readingOrder="1"/>
    </xf>
    <xf numFmtId="0" fontId="37" fillId="0" borderId="58" xfId="0" applyFont="1" applyBorder="1" applyAlignment="1">
      <alignment horizontal="center" vertical="top" wrapText="1"/>
    </xf>
    <xf numFmtId="0" fontId="37" fillId="0" borderId="52" xfId="0" applyFont="1" applyBorder="1" applyAlignment="1">
      <alignment horizontal="right" wrapText="1"/>
    </xf>
    <xf numFmtId="2" fontId="37" fillId="0" borderId="52" xfId="0" applyNumberFormat="1" applyFont="1" applyBorder="1" applyAlignment="1">
      <alignment horizontal="right" wrapText="1" readingOrder="1"/>
    </xf>
    <xf numFmtId="168" fontId="37" fillId="0" borderId="52" xfId="0" applyNumberFormat="1" applyFont="1" applyBorder="1" applyAlignment="1">
      <alignment horizontal="right"/>
    </xf>
    <xf numFmtId="0" fontId="36" fillId="0" borderId="9" xfId="0" applyFont="1" applyBorder="1" applyAlignment="1">
      <alignment horizontal="center" vertical="top"/>
    </xf>
    <xf numFmtId="0" fontId="36" fillId="0" borderId="58" xfId="0" applyFont="1" applyBorder="1" applyAlignment="1">
      <alignment horizontal="center" vertical="top"/>
    </xf>
    <xf numFmtId="0" fontId="37" fillId="0" borderId="10" xfId="0" applyFont="1" applyBorder="1" applyAlignment="1">
      <alignment horizontal="left" vertical="center"/>
    </xf>
    <xf numFmtId="0" fontId="37" fillId="0" borderId="58" xfId="0" applyFont="1" applyBorder="1" applyAlignment="1">
      <alignment horizontal="right" vertical="top"/>
    </xf>
    <xf numFmtId="0" fontId="37" fillId="0" borderId="10" xfId="0" applyFont="1" applyBorder="1" applyAlignment="1">
      <alignment horizontal="left" vertical="top"/>
    </xf>
    <xf numFmtId="168" fontId="37" fillId="0" borderId="10" xfId="0" applyNumberFormat="1" applyFont="1" applyBorder="1" applyAlignment="1">
      <alignment horizontal="right" wrapText="1" readingOrder="1"/>
    </xf>
    <xf numFmtId="0" fontId="14" fillId="0" borderId="10" xfId="0" applyFont="1" applyBorder="1" applyAlignment="1">
      <alignment horizontal="left" vertical="top"/>
    </xf>
    <xf numFmtId="0" fontId="14" fillId="0" borderId="10" xfId="0" applyFont="1" applyBorder="1" applyAlignment="1">
      <alignment horizontal="right" wrapText="1"/>
    </xf>
    <xf numFmtId="2" fontId="14" fillId="0" borderId="10" xfId="0" applyNumberFormat="1" applyFont="1" applyBorder="1" applyAlignment="1">
      <alignment horizontal="right" wrapText="1" readingOrder="1"/>
    </xf>
    <xf numFmtId="168" fontId="14" fillId="0" borderId="10" xfId="0" applyNumberFormat="1" applyFont="1" applyBorder="1" applyAlignment="1">
      <alignment horizontal="right"/>
    </xf>
    <xf numFmtId="0" fontId="14" fillId="0" borderId="9" xfId="0" applyFont="1" applyBorder="1" applyAlignment="1">
      <alignment horizontal="center" vertical="top" wrapText="1"/>
    </xf>
    <xf numFmtId="0" fontId="14" fillId="0" borderId="58" xfId="0" applyFont="1" applyBorder="1" applyAlignment="1">
      <alignment horizontal="center" vertical="top" wrapText="1"/>
    </xf>
    <xf numFmtId="1" fontId="5" fillId="0" borderId="15" xfId="0" applyNumberFormat="1" applyFont="1" applyBorder="1" applyAlignment="1">
      <alignment horizontal="center" vertical="center" wrapText="1"/>
    </xf>
    <xf numFmtId="0" fontId="5" fillId="2" borderId="10" xfId="0" applyFont="1" applyFill="1" applyBorder="1" applyAlignment="1">
      <alignment horizontal="left" vertical="center" wrapText="1"/>
    </xf>
    <xf numFmtId="0" fontId="2" fillId="0" borderId="51" xfId="0" applyFont="1" applyBorder="1" applyAlignment="1">
      <alignment horizontal="left" vertical="center" wrapText="1"/>
    </xf>
    <xf numFmtId="0" fontId="7" fillId="0" borderId="59" xfId="0" applyFont="1" applyBorder="1" applyAlignment="1">
      <alignment horizontal="left" vertical="center" wrapText="1"/>
    </xf>
    <xf numFmtId="2" fontId="49" fillId="0" borderId="51" xfId="0" applyNumberFormat="1" applyFont="1" applyBorder="1" applyAlignment="1">
      <alignment horizontal="left" vertical="center"/>
    </xf>
    <xf numFmtId="0" fontId="34" fillId="0" borderId="0" xfId="0" applyFont="1" applyAlignment="1">
      <alignment horizontal="left" vertical="center"/>
    </xf>
    <xf numFmtId="0" fontId="30" fillId="0" borderId="0" xfId="0" applyFont="1" applyAlignment="1">
      <alignment horizontal="left" vertical="center"/>
    </xf>
    <xf numFmtId="0" fontId="2" fillId="0" borderId="0" xfId="0" applyFont="1" applyAlignment="1" applyProtection="1">
      <alignment horizontal="left" vertical="center" wrapText="1"/>
      <protection locked="0"/>
    </xf>
    <xf numFmtId="0" fontId="50" fillId="2" borderId="30" xfId="0" applyFont="1" applyFill="1" applyBorder="1"/>
    <xf numFmtId="0" fontId="50" fillId="2" borderId="31" xfId="0" applyFont="1" applyFill="1" applyBorder="1" applyAlignment="1">
      <alignment vertical="top"/>
    </xf>
    <xf numFmtId="0" fontId="52" fillId="2" borderId="20" xfId="0" applyFont="1" applyFill="1" applyBorder="1" applyAlignment="1">
      <alignment vertical="center" wrapText="1"/>
    </xf>
    <xf numFmtId="0" fontId="52" fillId="2" borderId="21" xfId="0" applyFont="1" applyFill="1" applyBorder="1" applyAlignment="1">
      <alignment vertical="center" wrapText="1"/>
    </xf>
    <xf numFmtId="2" fontId="53" fillId="0" borderId="21" xfId="0" applyNumberFormat="1" applyFont="1" applyBorder="1" applyAlignment="1">
      <alignment horizontal="right"/>
    </xf>
    <xf numFmtId="4" fontId="53" fillId="0" borderId="21" xfId="0" applyNumberFormat="1" applyFont="1" applyBorder="1" applyAlignment="1">
      <alignment horizontal="right"/>
    </xf>
    <xf numFmtId="41" fontId="53" fillId="0" borderId="36" xfId="0" applyNumberFormat="1" applyFont="1" applyBorder="1" applyAlignment="1">
      <alignment horizontal="right" wrapText="1"/>
    </xf>
    <xf numFmtId="41" fontId="6" fillId="0" borderId="41" xfId="0" applyNumberFormat="1" applyFont="1" applyBorder="1" applyAlignment="1">
      <alignment horizontal="right" vertical="top" wrapText="1"/>
    </xf>
    <xf numFmtId="4" fontId="2" fillId="0" borderId="16" xfId="0" applyNumberFormat="1" applyFont="1" applyBorder="1" applyAlignment="1">
      <alignment horizontal="center" vertical="center" wrapText="1"/>
    </xf>
    <xf numFmtId="1" fontId="2" fillId="0" borderId="16" xfId="0" applyNumberFormat="1" applyFont="1" applyBorder="1" applyAlignment="1">
      <alignment horizontal="center" vertical="center" wrapText="1"/>
    </xf>
    <xf numFmtId="41" fontId="2" fillId="0" borderId="17" xfId="0" applyNumberFormat="1" applyFont="1" applyBorder="1" applyAlignment="1">
      <alignment horizontal="center" vertical="center" wrapText="1"/>
    </xf>
    <xf numFmtId="1" fontId="2" fillId="0" borderId="31" xfId="0" applyNumberFormat="1" applyFont="1" applyBorder="1" applyAlignment="1">
      <alignment horizontal="center" vertical="center" wrapText="1"/>
    </xf>
    <xf numFmtId="1" fontId="2" fillId="0" borderId="32" xfId="0" applyNumberFormat="1" applyFont="1" applyBorder="1" applyAlignment="1">
      <alignment horizontal="center" vertical="center" wrapText="1"/>
    </xf>
    <xf numFmtId="0" fontId="5" fillId="0" borderId="27" xfId="0" applyFont="1" applyBorder="1" applyAlignment="1">
      <alignment vertical="center" wrapText="1"/>
    </xf>
    <xf numFmtId="0" fontId="5" fillId="0" borderId="29" xfId="0" applyFont="1" applyBorder="1" applyAlignment="1">
      <alignment vertical="center" wrapText="1"/>
    </xf>
    <xf numFmtId="0" fontId="5" fillId="0" borderId="48" xfId="0" applyFont="1" applyBorder="1" applyAlignment="1">
      <alignment vertical="center" wrapText="1"/>
    </xf>
    <xf numFmtId="0" fontId="0" fillId="0" borderId="22" xfId="0" applyBorder="1" applyAlignment="1">
      <alignment wrapText="1"/>
    </xf>
    <xf numFmtId="0" fontId="0" fillId="0" borderId="23" xfId="0" applyBorder="1" applyAlignment="1">
      <alignment wrapText="1"/>
    </xf>
    <xf numFmtId="41" fontId="5" fillId="0" borderId="22" xfId="0" applyNumberFormat="1" applyFont="1" applyBorder="1" applyAlignment="1">
      <alignment horizontal="right" wrapText="1"/>
    </xf>
    <xf numFmtId="0" fontId="5" fillId="0" borderId="12" xfId="0" applyFont="1" applyBorder="1" applyAlignment="1">
      <alignment horizontal="center" vertical="center" wrapText="1"/>
    </xf>
    <xf numFmtId="0" fontId="5" fillId="0" borderId="13" xfId="0" applyFont="1" applyBorder="1" applyAlignment="1">
      <alignment horizontal="center" wrapText="1"/>
    </xf>
    <xf numFmtId="0" fontId="5" fillId="0" borderId="13" xfId="0" applyFont="1" applyBorder="1" applyAlignment="1">
      <alignment horizontal="left" wrapText="1"/>
    </xf>
    <xf numFmtId="0" fontId="5" fillId="0" borderId="13" xfId="0" applyFont="1" applyBorder="1" applyAlignment="1">
      <alignment horizontal="right" wrapText="1"/>
    </xf>
    <xf numFmtId="4" fontId="5" fillId="0" borderId="13" xfId="0" applyNumberFormat="1" applyFont="1" applyBorder="1" applyAlignment="1">
      <alignment horizontal="right" wrapText="1"/>
    </xf>
    <xf numFmtId="41" fontId="5" fillId="0" borderId="38" xfId="0" applyNumberFormat="1" applyFont="1" applyBorder="1" applyAlignment="1">
      <alignment horizontal="right" wrapText="1"/>
    </xf>
    <xf numFmtId="41" fontId="5" fillId="0" borderId="14" xfId="0" applyNumberFormat="1" applyFont="1" applyBorder="1" applyAlignment="1">
      <alignment horizontal="right" wrapText="1"/>
    </xf>
    <xf numFmtId="0" fontId="2" fillId="0" borderId="18" xfId="0" applyFont="1" applyBorder="1" applyAlignment="1">
      <alignment vertical="center" wrapText="1"/>
    </xf>
    <xf numFmtId="0" fontId="2" fillId="0" borderId="19" xfId="0" applyFont="1" applyBorder="1" applyAlignment="1">
      <alignment vertical="center" wrapText="1"/>
    </xf>
    <xf numFmtId="41" fontId="2" fillId="0" borderId="57" xfId="0" applyNumberFormat="1" applyFont="1" applyBorder="1" applyAlignment="1">
      <alignment horizontal="right" vertical="center" wrapText="1"/>
    </xf>
    <xf numFmtId="0" fontId="8" fillId="0" borderId="28" xfId="0" applyFont="1" applyBorder="1" applyAlignment="1">
      <alignment horizontal="center" vertical="center" wrapText="1"/>
    </xf>
    <xf numFmtId="0" fontId="8" fillId="0" borderId="68" xfId="0" applyFont="1" applyBorder="1" applyAlignment="1">
      <alignment horizontal="center" vertical="center" wrapText="1"/>
    </xf>
    <xf numFmtId="0" fontId="5" fillId="0" borderId="16" xfId="0" applyFont="1" applyBorder="1" applyAlignment="1">
      <alignment vertical="center" wrapText="1"/>
    </xf>
    <xf numFmtId="164" fontId="5" fillId="0" borderId="16" xfId="0" applyNumberFormat="1" applyFont="1" applyBorder="1" applyAlignment="1">
      <alignment horizontal="right" wrapText="1"/>
    </xf>
    <xf numFmtId="41" fontId="5" fillId="0" borderId="16" xfId="0" applyNumberFormat="1" applyFont="1" applyBorder="1" applyAlignment="1">
      <alignment horizontal="right" wrapText="1"/>
    </xf>
    <xf numFmtId="0" fontId="12" fillId="0" borderId="9" xfId="0" applyFont="1" applyBorder="1" applyAlignment="1">
      <alignment horizontal="center" vertical="center" wrapText="1"/>
    </xf>
    <xf numFmtId="0" fontId="12" fillId="0" borderId="10" xfId="0" applyFont="1" applyBorder="1" applyAlignment="1">
      <alignment vertical="center" wrapText="1"/>
    </xf>
    <xf numFmtId="0" fontId="12" fillId="0" borderId="31" xfId="0" applyFont="1" applyBorder="1" applyAlignment="1">
      <alignment vertical="center" wrapText="1"/>
    </xf>
    <xf numFmtId="41" fontId="2" fillId="0" borderId="41" xfId="0" applyNumberFormat="1" applyFont="1" applyBorder="1" applyAlignment="1">
      <alignment horizontal="right" vertical="center" wrapText="1"/>
    </xf>
    <xf numFmtId="0" fontId="11" fillId="0" borderId="27" xfId="0" applyFont="1" applyBorder="1" applyAlignment="1">
      <alignment horizontal="right" wrapText="1"/>
    </xf>
    <xf numFmtId="0" fontId="12" fillId="0" borderId="16" xfId="0" applyFont="1" applyBorder="1" applyAlignment="1">
      <alignment vertical="center" wrapText="1"/>
    </xf>
    <xf numFmtId="0" fontId="12" fillId="0" borderId="16" xfId="0" applyFont="1" applyBorder="1" applyAlignment="1">
      <alignment horizontal="right" wrapText="1"/>
    </xf>
    <xf numFmtId="0" fontId="10" fillId="0" borderId="20" xfId="0" applyFont="1" applyBorder="1" applyAlignment="1">
      <alignment horizontal="right" wrapText="1"/>
    </xf>
    <xf numFmtId="0" fontId="10" fillId="0" borderId="42" xfId="0" applyFont="1" applyBorder="1" applyAlignment="1">
      <alignment horizontal="right" wrapText="1"/>
    </xf>
    <xf numFmtId="0" fontId="37" fillId="0" borderId="8" xfId="0" applyFont="1" applyBorder="1" applyAlignment="1">
      <alignment horizontal="center" vertical="center" wrapText="1"/>
    </xf>
    <xf numFmtId="0" fontId="5" fillId="0" borderId="7" xfId="0" applyFont="1" applyBorder="1" applyAlignment="1">
      <alignment horizontal="center" vertical="center" wrapText="1"/>
    </xf>
    <xf numFmtId="41" fontId="2" fillId="0" borderId="34" xfId="0" applyNumberFormat="1" applyFont="1" applyBorder="1" applyAlignment="1">
      <alignment horizontal="right" vertical="center" wrapText="1"/>
    </xf>
    <xf numFmtId="0" fontId="5" fillId="0" borderId="4" xfId="0" applyFont="1" applyBorder="1" applyAlignment="1">
      <alignment wrapText="1"/>
    </xf>
    <xf numFmtId="0" fontId="5" fillId="0" borderId="5" xfId="0" applyFont="1" applyBorder="1" applyAlignment="1">
      <alignment wrapText="1"/>
    </xf>
    <xf numFmtId="166" fontId="8" fillId="0" borderId="8" xfId="0" applyNumberFormat="1" applyFont="1" applyBorder="1" applyAlignment="1">
      <alignment horizontal="center" vertical="center" wrapText="1"/>
    </xf>
    <xf numFmtId="0" fontId="5" fillId="0" borderId="8" xfId="0" applyFont="1" applyBorder="1" applyAlignment="1">
      <alignment horizontal="right" wrapText="1"/>
    </xf>
    <xf numFmtId="166" fontId="8" fillId="0" borderId="31" xfId="0" applyNumberFormat="1" applyFont="1" applyBorder="1" applyAlignment="1">
      <alignment horizontal="center" vertical="center" wrapText="1"/>
    </xf>
    <xf numFmtId="41" fontId="6" fillId="0" borderId="41" xfId="0" applyNumberFormat="1" applyFont="1" applyBorder="1" applyAlignment="1">
      <alignment vertical="center" wrapText="1"/>
    </xf>
    <xf numFmtId="0" fontId="5" fillId="0" borderId="16" xfId="0" applyFont="1" applyBorder="1" applyAlignment="1">
      <alignment horizontal="left" vertical="center" wrapText="1"/>
    </xf>
    <xf numFmtId="0" fontId="5" fillId="0" borderId="10" xfId="0" applyFont="1" applyBorder="1" applyAlignment="1">
      <alignment horizontal="left" vertical="center" wrapText="1"/>
    </xf>
    <xf numFmtId="0" fontId="5" fillId="0" borderId="31" xfId="0" applyFont="1" applyBorder="1" applyAlignment="1">
      <alignment horizontal="left" vertical="center" wrapText="1"/>
    </xf>
    <xf numFmtId="0" fontId="37" fillId="0" borderId="10" xfId="0" applyFont="1" applyBorder="1" applyAlignment="1">
      <alignment horizontal="left" vertical="center" wrapText="1" readingOrder="1"/>
    </xf>
    <xf numFmtId="0" fontId="37" fillId="0" borderId="51" xfId="0" applyFont="1" applyBorder="1" applyAlignment="1">
      <alignment horizontal="left" vertical="center" wrapText="1" readingOrder="1"/>
    </xf>
    <xf numFmtId="0" fontId="14" fillId="0" borderId="51" xfId="0" applyFont="1" applyBorder="1" applyAlignment="1">
      <alignment horizontal="left" vertical="center" wrapText="1" readingOrder="1"/>
    </xf>
    <xf numFmtId="0" fontId="7" fillId="2" borderId="0" xfId="0" applyFont="1" applyFill="1" applyAlignment="1">
      <alignment horizontal="left" vertical="center" wrapText="1"/>
    </xf>
    <xf numFmtId="0" fontId="2" fillId="0" borderId="16" xfId="0" applyFont="1" applyBorder="1" applyAlignment="1">
      <alignment horizontal="left" vertical="center" wrapText="1"/>
    </xf>
    <xf numFmtId="0" fontId="2" fillId="0" borderId="31" xfId="0" applyFont="1" applyBorder="1" applyAlignment="1">
      <alignment horizontal="left" vertical="center" wrapText="1"/>
    </xf>
    <xf numFmtId="0" fontId="2" fillId="0" borderId="27" xfId="0" applyFont="1" applyBorder="1" applyAlignment="1">
      <alignment horizontal="left" vertical="center" wrapText="1"/>
    </xf>
    <xf numFmtId="0" fontId="37" fillId="0" borderId="8" xfId="0" applyFont="1" applyBorder="1" applyAlignment="1">
      <alignment horizontal="left" vertical="center"/>
    </xf>
    <xf numFmtId="0" fontId="37" fillId="0" borderId="8" xfId="0" applyFont="1" applyBorder="1" applyAlignment="1">
      <alignment horizontal="left" vertical="center" wrapText="1"/>
    </xf>
    <xf numFmtId="0" fontId="37" fillId="0" borderId="10" xfId="0" quotePrefix="1" applyFont="1" applyBorder="1" applyAlignment="1">
      <alignment horizontal="left" vertical="center"/>
    </xf>
    <xf numFmtId="0" fontId="37" fillId="0" borderId="10" xfId="3" applyFont="1" applyFill="1" applyBorder="1" applyAlignment="1">
      <alignment horizontal="left" vertical="center" wrapText="1"/>
    </xf>
    <xf numFmtId="0" fontId="37" fillId="0" borderId="8" xfId="2" applyFont="1" applyBorder="1" applyAlignment="1">
      <alignment horizontal="left" vertical="center" wrapText="1"/>
    </xf>
    <xf numFmtId="0" fontId="37" fillId="0" borderId="10" xfId="5" applyFont="1" applyBorder="1" applyAlignment="1">
      <alignment horizontal="left" vertical="center" wrapText="1"/>
    </xf>
    <xf numFmtId="0" fontId="37" fillId="0" borderId="10" xfId="6" applyFont="1" applyBorder="1" applyAlignment="1">
      <alignment horizontal="left" vertical="center" wrapText="1"/>
    </xf>
    <xf numFmtId="0" fontId="40" fillId="0" borderId="51" xfId="0" applyFont="1" applyBorder="1" applyAlignment="1">
      <alignment horizontal="left" vertical="center" wrapText="1" readingOrder="1"/>
    </xf>
    <xf numFmtId="0" fontId="40" fillId="0" borderId="10" xfId="0" applyFont="1" applyBorder="1" applyAlignment="1">
      <alignment horizontal="left" vertical="center" wrapText="1"/>
    </xf>
    <xf numFmtId="0" fontId="2" fillId="2" borderId="5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5" fillId="2" borderId="8" xfId="0" applyFont="1" applyFill="1" applyBorder="1" applyAlignment="1">
      <alignment horizontal="left" vertical="center" wrapText="1"/>
    </xf>
    <xf numFmtId="0" fontId="32" fillId="2" borderId="51" xfId="0" applyFont="1" applyFill="1" applyBorder="1" applyAlignment="1">
      <alignment horizontal="left" vertical="center" wrapText="1"/>
    </xf>
    <xf numFmtId="0" fontId="36" fillId="0" borderId="58" xfId="0" applyFont="1" applyBorder="1" applyAlignment="1">
      <alignment horizontal="center" vertical="center" wrapText="1"/>
    </xf>
    <xf numFmtId="0" fontId="37" fillId="0" borderId="58" xfId="0" applyFont="1" applyBorder="1" applyAlignment="1">
      <alignment horizontal="center" vertical="center" wrapText="1"/>
    </xf>
    <xf numFmtId="0" fontId="37" fillId="0" borderId="10" xfId="0" applyFont="1" applyBorder="1" applyAlignment="1">
      <alignment horizontal="center" vertical="center"/>
    </xf>
    <xf numFmtId="0" fontId="37" fillId="0" borderId="58" xfId="0" applyFont="1" applyBorder="1" applyAlignment="1">
      <alignment horizontal="center" vertical="center"/>
    </xf>
    <xf numFmtId="1" fontId="5" fillId="0" borderId="12" xfId="0" applyNumberFormat="1" applyFont="1" applyBorder="1" applyAlignment="1">
      <alignment horizontal="center" vertical="center" wrapText="1"/>
    </xf>
    <xf numFmtId="0" fontId="30" fillId="0" borderId="0" xfId="0" applyFont="1" applyAlignment="1">
      <alignment wrapText="1"/>
    </xf>
    <xf numFmtId="0" fontId="57" fillId="0" borderId="0" xfId="0" applyFont="1"/>
    <xf numFmtId="41" fontId="49" fillId="0" borderId="39" xfId="0" applyNumberFormat="1" applyFont="1" applyBorder="1" applyAlignment="1">
      <alignment horizontal="right"/>
    </xf>
    <xf numFmtId="0" fontId="11" fillId="2" borderId="9" xfId="0" applyFont="1" applyFill="1" applyBorder="1" applyAlignment="1">
      <alignment horizontal="right" wrapText="1"/>
    </xf>
    <xf numFmtId="41" fontId="5" fillId="2" borderId="11" xfId="0" applyNumberFormat="1" applyFont="1" applyFill="1" applyBorder="1" applyAlignment="1">
      <alignment horizontal="right" vertical="center" wrapText="1"/>
    </xf>
    <xf numFmtId="41" fontId="6" fillId="2" borderId="57" xfId="0" applyNumberFormat="1" applyFont="1" applyFill="1" applyBorder="1" applyAlignment="1">
      <alignment vertical="center" wrapText="1"/>
    </xf>
    <xf numFmtId="41" fontId="49" fillId="0" borderId="36" xfId="0" applyNumberFormat="1" applyFont="1" applyBorder="1" applyAlignment="1">
      <alignment horizontal="right"/>
    </xf>
    <xf numFmtId="41" fontId="7" fillId="2" borderId="0" xfId="0" applyNumberFormat="1" applyFont="1" applyFill="1" applyAlignment="1">
      <alignment horizontal="right" wrapText="1"/>
    </xf>
    <xf numFmtId="41" fontId="2" fillId="0" borderId="32" xfId="0" applyNumberFormat="1" applyFont="1" applyBorder="1" applyAlignment="1">
      <alignment horizontal="right" wrapText="1"/>
    </xf>
    <xf numFmtId="41" fontId="0" fillId="0" borderId="23" xfId="0" applyNumberFormat="1" applyBorder="1" applyAlignment="1">
      <alignment horizontal="right" wrapText="1"/>
    </xf>
    <xf numFmtId="41" fontId="37" fillId="0" borderId="33" xfId="0" applyNumberFormat="1" applyFont="1" applyBorder="1" applyAlignment="1">
      <alignment horizontal="right"/>
    </xf>
    <xf numFmtId="41" fontId="37" fillId="0" borderId="11" xfId="0" applyNumberFormat="1" applyFont="1" applyBorder="1" applyAlignment="1">
      <alignment horizontal="right"/>
    </xf>
    <xf numFmtId="41" fontId="40" fillId="0" borderId="36" xfId="0" applyNumberFormat="1" applyFont="1" applyBorder="1" applyAlignment="1">
      <alignment horizontal="right"/>
    </xf>
    <xf numFmtId="41" fontId="37" fillId="0" borderId="53" xfId="0" applyNumberFormat="1" applyFont="1" applyBorder="1" applyAlignment="1">
      <alignment horizontal="right"/>
    </xf>
    <xf numFmtId="41" fontId="42" fillId="0" borderId="3" xfId="0" applyNumberFormat="1" applyFont="1" applyBorder="1" applyAlignment="1">
      <alignment horizontal="right"/>
    </xf>
    <xf numFmtId="41" fontId="37" fillId="0" borderId="11" xfId="3" applyNumberFormat="1" applyFont="1" applyFill="1" applyBorder="1" applyAlignment="1">
      <alignment horizontal="right" wrapText="1"/>
    </xf>
    <xf numFmtId="41" fontId="37" fillId="0" borderId="11" xfId="2" applyNumberFormat="1" applyFont="1" applyBorder="1" applyAlignment="1">
      <alignment horizontal="right"/>
    </xf>
    <xf numFmtId="41" fontId="37" fillId="0" borderId="32" xfId="2" applyNumberFormat="1" applyFont="1" applyBorder="1" applyAlignment="1">
      <alignment horizontal="right"/>
    </xf>
    <xf numFmtId="41" fontId="37" fillId="0" borderId="33" xfId="2" applyNumberFormat="1" applyFont="1" applyBorder="1" applyAlignment="1">
      <alignment horizontal="right"/>
    </xf>
    <xf numFmtId="41" fontId="37" fillId="0" borderId="11" xfId="7" applyNumberFormat="1" applyFont="1" applyBorder="1" applyAlignment="1">
      <alignment horizontal="right"/>
    </xf>
    <xf numFmtId="41" fontId="46" fillId="0" borderId="11" xfId="0" applyNumberFormat="1" applyFont="1" applyBorder="1" applyAlignment="1">
      <alignment horizontal="right" wrapText="1"/>
    </xf>
    <xf numFmtId="41" fontId="40" fillId="0" borderId="32" xfId="0" applyNumberFormat="1" applyFont="1" applyBorder="1" applyAlignment="1">
      <alignment horizontal="right"/>
    </xf>
    <xf numFmtId="41" fontId="46" fillId="0" borderId="65" xfId="0" applyNumberFormat="1" applyFont="1" applyBorder="1" applyAlignment="1">
      <alignment vertical="center" wrapText="1"/>
    </xf>
    <xf numFmtId="41" fontId="47" fillId="0" borderId="11" xfId="0" applyNumberFormat="1" applyFont="1" applyBorder="1" applyAlignment="1">
      <alignment horizontal="right" wrapText="1"/>
    </xf>
    <xf numFmtId="41" fontId="47" fillId="0" borderId="53" xfId="0" applyNumberFormat="1" applyFont="1" applyBorder="1" applyAlignment="1">
      <alignment horizontal="right" wrapText="1"/>
    </xf>
    <xf numFmtId="41" fontId="40" fillId="0" borderId="11" xfId="0" applyNumberFormat="1" applyFont="1" applyBorder="1" applyAlignment="1">
      <alignment horizontal="right"/>
    </xf>
    <xf numFmtId="41" fontId="37" fillId="0" borderId="11" xfId="0" applyNumberFormat="1" applyFont="1" applyBorder="1" applyAlignment="1">
      <alignment horizontal="right" wrapText="1" readingOrder="1"/>
    </xf>
    <xf numFmtId="41" fontId="14" fillId="0" borderId="11" xfId="0" applyNumberFormat="1" applyFont="1" applyBorder="1" applyAlignment="1">
      <alignment horizontal="right"/>
    </xf>
    <xf numFmtId="41" fontId="15" fillId="0" borderId="53" xfId="0" applyNumberFormat="1" applyFont="1" applyBorder="1" applyAlignment="1">
      <alignment horizontal="right"/>
    </xf>
    <xf numFmtId="41" fontId="5" fillId="2" borderId="53" xfId="0" applyNumberFormat="1" applyFont="1" applyFill="1" applyBorder="1" applyAlignment="1">
      <alignment horizontal="right"/>
    </xf>
    <xf numFmtId="41" fontId="5" fillId="0" borderId="53" xfId="0" applyNumberFormat="1" applyFont="1" applyBorder="1" applyAlignment="1">
      <alignment horizontal="right"/>
    </xf>
    <xf numFmtId="41" fontId="5" fillId="0" borderId="11" xfId="0" applyNumberFormat="1" applyFont="1" applyBorder="1" applyAlignment="1">
      <alignment horizontal="right"/>
    </xf>
    <xf numFmtId="41" fontId="2" fillId="0" borderId="31" xfId="0" applyNumberFormat="1" applyFont="1" applyBorder="1" applyAlignment="1">
      <alignment horizontal="right"/>
    </xf>
    <xf numFmtId="41" fontId="48" fillId="2" borderId="53" xfId="0" applyNumberFormat="1" applyFont="1" applyFill="1" applyBorder="1" applyAlignment="1">
      <alignment horizontal="right"/>
    </xf>
    <xf numFmtId="41" fontId="48" fillId="0" borderId="32" xfId="0" applyNumberFormat="1" applyFont="1" applyBorder="1" applyAlignment="1">
      <alignment horizontal="right"/>
    </xf>
    <xf numFmtId="41" fontId="50" fillId="0" borderId="17" xfId="0" applyNumberFormat="1" applyFont="1" applyBorder="1" applyAlignment="1">
      <alignment horizontal="right"/>
    </xf>
    <xf numFmtId="41" fontId="49" fillId="0" borderId="11" xfId="0" applyNumberFormat="1" applyFont="1" applyBorder="1" applyAlignment="1">
      <alignment horizontal="right"/>
    </xf>
    <xf numFmtId="41" fontId="49" fillId="0" borderId="32" xfId="0" applyNumberFormat="1" applyFont="1" applyBorder="1" applyAlignment="1">
      <alignment horizontal="right"/>
    </xf>
    <xf numFmtId="41" fontId="49" fillId="0" borderId="14" xfId="0" applyNumberFormat="1" applyFont="1" applyBorder="1" applyAlignment="1">
      <alignment horizontal="right"/>
    </xf>
    <xf numFmtId="41" fontId="34" fillId="0" borderId="0" xfId="0" applyNumberFormat="1" applyFont="1" applyAlignment="1">
      <alignment horizontal="right"/>
    </xf>
    <xf numFmtId="41" fontId="33" fillId="0" borderId="0" xfId="0" applyNumberFormat="1" applyFont="1" applyAlignment="1">
      <alignment horizontal="right"/>
    </xf>
    <xf numFmtId="41" fontId="14" fillId="2" borderId="0" xfId="0" applyNumberFormat="1" applyFont="1" applyFill="1" applyAlignment="1">
      <alignment horizontal="right" wrapText="1"/>
    </xf>
    <xf numFmtId="41" fontId="14" fillId="0" borderId="0" xfId="0" applyNumberFormat="1" applyFont="1" applyAlignment="1">
      <alignment horizontal="right" wrapText="1"/>
    </xf>
    <xf numFmtId="0" fontId="37" fillId="0" borderId="12" xfId="0" applyFont="1" applyBorder="1" applyAlignment="1">
      <alignment horizontal="center" vertical="top"/>
    </xf>
    <xf numFmtId="0" fontId="37" fillId="0" borderId="46" xfId="0" applyFont="1" applyBorder="1" applyAlignment="1">
      <alignment horizontal="center" vertical="top"/>
    </xf>
    <xf numFmtId="41" fontId="40" fillId="0" borderId="14" xfId="0" applyNumberFormat="1" applyFont="1" applyBorder="1" applyAlignment="1">
      <alignment horizontal="right"/>
    </xf>
    <xf numFmtId="41" fontId="0" fillId="2" borderId="36" xfId="0" applyNumberFormat="1" applyFill="1" applyBorder="1" applyAlignment="1">
      <alignment horizontal="right" wrapText="1"/>
    </xf>
    <xf numFmtId="41" fontId="2" fillId="2" borderId="41" xfId="0" applyNumberFormat="1" applyFont="1" applyFill="1" applyBorder="1" applyAlignment="1">
      <alignment horizontal="right" wrapText="1"/>
    </xf>
    <xf numFmtId="41" fontId="4" fillId="2" borderId="36" xfId="0" applyNumberFormat="1" applyFont="1" applyFill="1" applyBorder="1" applyAlignment="1">
      <alignment horizontal="right" wrapText="1"/>
    </xf>
    <xf numFmtId="41" fontId="9" fillId="2" borderId="23" xfId="0" applyNumberFormat="1" applyFont="1" applyFill="1" applyBorder="1" applyAlignment="1">
      <alignment horizontal="right" wrapText="1"/>
    </xf>
    <xf numFmtId="41" fontId="9" fillId="2" borderId="36" xfId="0" applyNumberFormat="1" applyFont="1" applyFill="1" applyBorder="1" applyAlignment="1">
      <alignment horizontal="right" wrapText="1"/>
    </xf>
    <xf numFmtId="41" fontId="6" fillId="2" borderId="6" xfId="0" applyNumberFormat="1" applyFont="1" applyFill="1" applyBorder="1" applyAlignment="1">
      <alignment horizontal="right" wrapText="1"/>
    </xf>
    <xf numFmtId="41" fontId="8" fillId="2" borderId="33" xfId="0" applyNumberFormat="1" applyFont="1" applyFill="1" applyBorder="1" applyAlignment="1">
      <alignment horizontal="right" wrapText="1"/>
    </xf>
    <xf numFmtId="41" fontId="8" fillId="2" borderId="11" xfId="0" applyNumberFormat="1" applyFont="1" applyFill="1" applyBorder="1" applyAlignment="1">
      <alignment horizontal="right" wrapText="1"/>
    </xf>
    <xf numFmtId="41" fontId="8" fillId="2" borderId="32" xfId="0" applyNumberFormat="1" applyFont="1" applyFill="1" applyBorder="1" applyAlignment="1">
      <alignment horizontal="right" wrapText="1"/>
    </xf>
    <xf numFmtId="41" fontId="6" fillId="2" borderId="36" xfId="0" applyNumberFormat="1" applyFont="1" applyFill="1" applyBorder="1" applyAlignment="1">
      <alignment horizontal="right" wrapText="1"/>
    </xf>
    <xf numFmtId="41" fontId="2" fillId="2" borderId="33" xfId="0" applyNumberFormat="1" applyFont="1" applyFill="1" applyBorder="1" applyAlignment="1">
      <alignment horizontal="right" wrapText="1"/>
    </xf>
    <xf numFmtId="0" fontId="37" fillId="0" borderId="31" xfId="3" applyFont="1" applyFill="1" applyBorder="1" applyAlignment="1">
      <alignment horizontal="left" vertical="center" wrapText="1"/>
    </xf>
    <xf numFmtId="0" fontId="37" fillId="0" borderId="31" xfId="0" applyFont="1" applyBorder="1" applyAlignment="1">
      <alignment horizontal="right"/>
    </xf>
    <xf numFmtId="0" fontId="37" fillId="0" borderId="31" xfId="2" applyFont="1" applyBorder="1" applyAlignment="1">
      <alignment horizontal="right"/>
    </xf>
    <xf numFmtId="168" fontId="37" fillId="0" borderId="31" xfId="2" applyNumberFormat="1" applyFont="1" applyBorder="1" applyAlignment="1">
      <alignment horizontal="right"/>
    </xf>
    <xf numFmtId="41" fontId="37" fillId="0" borderId="32" xfId="7" applyNumberFormat="1" applyFont="1" applyBorder="1" applyAlignment="1">
      <alignment horizontal="right"/>
    </xf>
    <xf numFmtId="0" fontId="37" fillId="0" borderId="64" xfId="0" applyFont="1" applyBorder="1" applyAlignment="1">
      <alignment horizontal="center" vertical="top"/>
    </xf>
    <xf numFmtId="0" fontId="37" fillId="0" borderId="54" xfId="0" applyFont="1" applyBorder="1" applyAlignment="1">
      <alignment horizontal="left" vertical="center" wrapText="1"/>
    </xf>
    <xf numFmtId="0" fontId="37" fillId="0" borderId="8" xfId="3" applyFont="1" applyFill="1" applyBorder="1" applyAlignment="1">
      <alignment horizontal="right" wrapText="1"/>
    </xf>
    <xf numFmtId="0" fontId="37" fillId="0" borderId="8" xfId="0" applyFont="1" applyBorder="1" applyAlignment="1">
      <alignment horizontal="right" wrapText="1"/>
    </xf>
    <xf numFmtId="43" fontId="37" fillId="0" borderId="8" xfId="0" applyNumberFormat="1" applyFont="1" applyBorder="1" applyAlignment="1">
      <alignment horizontal="right" wrapText="1"/>
    </xf>
    <xf numFmtId="41" fontId="46" fillId="0" borderId="33" xfId="0" applyNumberFormat="1" applyFont="1" applyBorder="1" applyAlignment="1">
      <alignment horizontal="right" wrapText="1"/>
    </xf>
    <xf numFmtId="41" fontId="46" fillId="0" borderId="36" xfId="0" applyNumberFormat="1" applyFont="1" applyBorder="1" applyAlignment="1">
      <alignment horizontal="right" wrapText="1"/>
    </xf>
    <xf numFmtId="0" fontId="5" fillId="2" borderId="31" xfId="0" applyFont="1" applyFill="1" applyBorder="1" applyAlignment="1">
      <alignment horizontal="left" vertical="center" wrapText="1"/>
    </xf>
    <xf numFmtId="2" fontId="10" fillId="2" borderId="18" xfId="0" applyNumberFormat="1" applyFont="1" applyFill="1" applyBorder="1" applyAlignment="1">
      <alignment horizontal="center" vertical="center" wrapText="1"/>
    </xf>
    <xf numFmtId="3" fontId="5" fillId="2" borderId="28" xfId="0" applyNumberFormat="1" applyFont="1" applyFill="1" applyBorder="1" applyAlignment="1">
      <alignment horizontal="center" vertical="center" wrapText="1"/>
    </xf>
    <xf numFmtId="3" fontId="5" fillId="2" borderId="30" xfId="0" applyNumberFormat="1" applyFont="1" applyFill="1" applyBorder="1" applyAlignment="1">
      <alignment horizontal="center" vertical="center" wrapText="1"/>
    </xf>
    <xf numFmtId="0" fontId="24" fillId="2" borderId="0" xfId="6" applyFill="1"/>
    <xf numFmtId="1" fontId="12" fillId="2" borderId="15" xfId="6" applyNumberFormat="1" applyFont="1" applyFill="1" applyBorder="1" applyAlignment="1">
      <alignment horizontal="center" vertical="center" wrapText="1"/>
    </xf>
    <xf numFmtId="49" fontId="12" fillId="2" borderId="16" xfId="6" applyNumberFormat="1" applyFont="1" applyFill="1" applyBorder="1" applyAlignment="1">
      <alignment horizontal="center" vertical="center" wrapText="1"/>
    </xf>
    <xf numFmtId="0" fontId="12" fillId="2" borderId="16" xfId="6" applyFont="1" applyFill="1" applyBorder="1" applyAlignment="1">
      <alignment vertical="center" wrapText="1"/>
    </xf>
    <xf numFmtId="0" fontId="12" fillId="2" borderId="16" xfId="6" applyFont="1" applyFill="1" applyBorder="1" applyAlignment="1">
      <alignment horizontal="right" wrapText="1"/>
    </xf>
    <xf numFmtId="164" fontId="12" fillId="2" borderId="16" xfId="6" applyNumberFormat="1" applyFont="1" applyFill="1" applyBorder="1" applyAlignment="1">
      <alignment horizontal="right" wrapText="1"/>
    </xf>
    <xf numFmtId="41" fontId="12" fillId="2" borderId="16" xfId="6" applyNumberFormat="1" applyFont="1" applyFill="1" applyBorder="1" applyAlignment="1">
      <alignment horizontal="right" wrapText="1"/>
    </xf>
    <xf numFmtId="43" fontId="12" fillId="2" borderId="17" xfId="6" applyNumberFormat="1" applyFont="1" applyFill="1" applyBorder="1" applyAlignment="1">
      <alignment horizontal="right" wrapText="1"/>
    </xf>
    <xf numFmtId="0" fontId="24" fillId="0" borderId="0" xfId="6"/>
    <xf numFmtId="1" fontId="12" fillId="2" borderId="9" xfId="6" applyNumberFormat="1" applyFont="1" applyFill="1" applyBorder="1" applyAlignment="1">
      <alignment horizontal="center" vertical="center" wrapText="1"/>
    </xf>
    <xf numFmtId="49" fontId="12" fillId="2" borderId="10" xfId="6" applyNumberFormat="1" applyFont="1" applyFill="1" applyBorder="1" applyAlignment="1">
      <alignment horizontal="center" vertical="center" wrapText="1"/>
    </xf>
    <xf numFmtId="0" fontId="12" fillId="2" borderId="10" xfId="6" applyFont="1" applyFill="1" applyBorder="1" applyAlignment="1">
      <alignment horizontal="right" wrapText="1"/>
    </xf>
    <xf numFmtId="164" fontId="12" fillId="2" borderId="10" xfId="6" applyNumberFormat="1" applyFont="1" applyFill="1" applyBorder="1" applyAlignment="1">
      <alignment horizontal="right" wrapText="1"/>
    </xf>
    <xf numFmtId="41" fontId="12" fillId="2" borderId="10" xfId="6" applyNumberFormat="1" applyFont="1" applyFill="1" applyBorder="1" applyAlignment="1">
      <alignment horizontal="right" wrapText="1"/>
    </xf>
    <xf numFmtId="43" fontId="12" fillId="2" borderId="11" xfId="6" applyNumberFormat="1" applyFont="1" applyFill="1" applyBorder="1" applyAlignment="1">
      <alignment horizontal="right" wrapText="1"/>
    </xf>
    <xf numFmtId="0" fontId="12" fillId="2" borderId="10" xfId="6" applyFont="1" applyFill="1" applyBorder="1" applyAlignment="1">
      <alignment vertical="center" wrapText="1"/>
    </xf>
    <xf numFmtId="3" fontId="12" fillId="2" borderId="9" xfId="6" applyNumberFormat="1" applyFont="1" applyFill="1" applyBorder="1" applyAlignment="1">
      <alignment horizontal="center" vertical="center" wrapText="1"/>
    </xf>
    <xf numFmtId="0" fontId="12" fillId="2" borderId="31" xfId="6" applyFont="1" applyFill="1" applyBorder="1" applyAlignment="1">
      <alignment horizontal="right" wrapText="1"/>
    </xf>
    <xf numFmtId="41" fontId="58" fillId="0" borderId="0" xfId="0" applyNumberFormat="1" applyFont="1"/>
    <xf numFmtId="0" fontId="2" fillId="2" borderId="4" xfId="0" applyFont="1" applyFill="1" applyBorder="1" applyAlignment="1">
      <alignment horizontal="right" wrapText="1"/>
    </xf>
    <xf numFmtId="0" fontId="2" fillId="2" borderId="5" xfId="0" applyFont="1" applyFill="1" applyBorder="1" applyAlignment="1">
      <alignment horizontal="right" wrapText="1"/>
    </xf>
    <xf numFmtId="0" fontId="2" fillId="2" borderId="6" xfId="0" applyFont="1" applyFill="1" applyBorder="1" applyAlignment="1">
      <alignment horizontal="right" wrapText="1"/>
    </xf>
    <xf numFmtId="0" fontId="5" fillId="0" borderId="51" xfId="0" applyFont="1" applyBorder="1" applyAlignment="1">
      <alignment horizontal="left" vertical="top" wrapText="1"/>
    </xf>
    <xf numFmtId="0" fontId="5" fillId="0" borderId="52" xfId="0" applyFont="1" applyBorder="1" applyAlignment="1">
      <alignment horizontal="left" vertical="top" wrapText="1"/>
    </xf>
    <xf numFmtId="0" fontId="5" fillId="0" borderId="53"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51" xfId="0" applyFont="1" applyBorder="1" applyAlignment="1">
      <alignment horizontal="left" vertical="center" wrapText="1"/>
    </xf>
    <xf numFmtId="0" fontId="5" fillId="0" borderId="52" xfId="0" applyFont="1" applyBorder="1" applyAlignment="1">
      <alignment horizontal="left" vertical="center" wrapText="1"/>
    </xf>
    <xf numFmtId="0" fontId="5" fillId="0" borderId="53" xfId="0" applyFont="1" applyBorder="1" applyAlignment="1">
      <alignment horizontal="left" vertical="center" wrapText="1"/>
    </xf>
    <xf numFmtId="2" fontId="49" fillId="0" borderId="42" xfId="0" applyNumberFormat="1" applyFont="1" applyBorder="1" applyAlignment="1">
      <alignment horizontal="left"/>
    </xf>
    <xf numFmtId="2" fontId="49" fillId="0" borderId="5" xfId="0" applyNumberFormat="1" applyFont="1" applyBorder="1" applyAlignment="1">
      <alignment horizontal="left"/>
    </xf>
    <xf numFmtId="2" fontId="49" fillId="0" borderId="43" xfId="0" applyNumberFormat="1" applyFont="1" applyBorder="1" applyAlignment="1">
      <alignment horizontal="left"/>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41" fontId="10" fillId="2" borderId="3" xfId="0" applyNumberFormat="1" applyFont="1" applyFill="1" applyBorder="1" applyAlignment="1">
      <alignment horizontal="left"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41" fontId="2" fillId="2" borderId="6" xfId="0" applyNumberFormat="1" applyFont="1" applyFill="1" applyBorder="1" applyAlignment="1">
      <alignment horizontal="center" vertical="center" wrapText="1"/>
    </xf>
    <xf numFmtId="0" fontId="27" fillId="2" borderId="4" xfId="0" applyFont="1" applyFill="1" applyBorder="1" applyAlignment="1">
      <alignment horizontal="center" vertical="top" wrapText="1"/>
    </xf>
    <xf numFmtId="0" fontId="27" fillId="2" borderId="5" xfId="0" applyFont="1" applyFill="1" applyBorder="1" applyAlignment="1">
      <alignment horizontal="center" vertical="top" wrapText="1"/>
    </xf>
    <xf numFmtId="0" fontId="27" fillId="2" borderId="6" xfId="0" applyFont="1" applyFill="1" applyBorder="1" applyAlignment="1">
      <alignment horizontal="center" vertical="top" wrapText="1"/>
    </xf>
    <xf numFmtId="0" fontId="5" fillId="0" borderId="54" xfId="0" applyFont="1" applyBorder="1" applyAlignment="1">
      <alignment horizontal="left" vertical="top" wrapText="1"/>
    </xf>
    <xf numFmtId="0" fontId="5" fillId="0" borderId="55" xfId="0" applyFont="1" applyBorder="1" applyAlignment="1">
      <alignment vertical="top"/>
    </xf>
    <xf numFmtId="0" fontId="5" fillId="0" borderId="56" xfId="0" applyFont="1" applyBorder="1" applyAlignment="1">
      <alignment vertical="top"/>
    </xf>
    <xf numFmtId="2" fontId="5" fillId="2" borderId="4" xfId="0" applyNumberFormat="1" applyFont="1" applyFill="1" applyBorder="1" applyAlignment="1">
      <alignment horizontal="right" wrapText="1"/>
    </xf>
    <xf numFmtId="2" fontId="5" fillId="2" borderId="5" xfId="0" applyNumberFormat="1" applyFont="1" applyFill="1" applyBorder="1" applyAlignment="1">
      <alignment horizontal="right" wrapText="1"/>
    </xf>
    <xf numFmtId="2" fontId="5" fillId="2" borderId="43" xfId="0" applyNumberFormat="1" applyFont="1" applyFill="1" applyBorder="1" applyAlignment="1">
      <alignment horizontal="right" wrapText="1"/>
    </xf>
    <xf numFmtId="2" fontId="10" fillId="2" borderId="16" xfId="0" applyNumberFormat="1" applyFont="1" applyFill="1" applyBorder="1" applyAlignment="1">
      <alignment horizontal="left" vertical="top" wrapText="1"/>
    </xf>
    <xf numFmtId="0" fontId="2" fillId="2" borderId="6" xfId="0" applyFont="1" applyFill="1" applyBorder="1" applyAlignment="1">
      <alignment horizontal="center" vertical="center"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2" fillId="2" borderId="1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49" fontId="10" fillId="0" borderId="54" xfId="0" applyNumberFormat="1" applyFont="1" applyBorder="1" applyAlignment="1">
      <alignment horizontal="left" vertical="top" wrapText="1"/>
    </xf>
    <xf numFmtId="49" fontId="10" fillId="0" borderId="64" xfId="0" applyNumberFormat="1" applyFont="1" applyBorder="1" applyAlignment="1">
      <alignment horizontal="left" vertical="top" wrapText="1"/>
    </xf>
    <xf numFmtId="0" fontId="15" fillId="2" borderId="4" xfId="0" applyFont="1" applyFill="1" applyBorder="1" applyAlignment="1">
      <alignment horizontal="right" wrapText="1" indent="1"/>
    </xf>
    <xf numFmtId="0" fontId="15" fillId="2" borderId="5" xfId="0" applyFont="1" applyFill="1" applyBorder="1" applyAlignment="1">
      <alignment horizontal="right" wrapText="1" indent="1"/>
    </xf>
    <xf numFmtId="0" fontId="15" fillId="2" borderId="6" xfId="0" applyFont="1" applyFill="1" applyBorder="1" applyAlignment="1">
      <alignment horizontal="right" wrapText="1" indent="1"/>
    </xf>
    <xf numFmtId="0" fontId="2" fillId="2" borderId="18" xfId="0" applyFont="1" applyFill="1" applyBorder="1" applyAlignment="1">
      <alignment horizontal="right" wrapText="1"/>
    </xf>
    <xf numFmtId="0" fontId="2" fillId="2" borderId="19" xfId="0" applyFont="1" applyFill="1" applyBorder="1" applyAlignment="1">
      <alignment horizontal="right" wrapText="1"/>
    </xf>
    <xf numFmtId="0" fontId="2" fillId="2" borderId="50" xfId="0" applyFont="1" applyFill="1" applyBorder="1" applyAlignment="1">
      <alignment horizontal="right" wrapText="1"/>
    </xf>
    <xf numFmtId="2" fontId="5" fillId="2" borderId="66" xfId="0" applyNumberFormat="1" applyFont="1" applyFill="1" applyBorder="1" applyAlignment="1">
      <alignment horizontal="right" wrapText="1"/>
    </xf>
    <xf numFmtId="2" fontId="5" fillId="2" borderId="0" xfId="0" applyNumberFormat="1" applyFont="1" applyFill="1" applyAlignment="1">
      <alignment horizontal="right" wrapText="1"/>
    </xf>
    <xf numFmtId="2" fontId="5" fillId="2" borderId="68" xfId="0" applyNumberFormat="1" applyFont="1" applyFill="1" applyBorder="1" applyAlignment="1">
      <alignment horizontal="right" wrapText="1"/>
    </xf>
    <xf numFmtId="3" fontId="5" fillId="2" borderId="70" xfId="0" applyNumberFormat="1" applyFont="1" applyFill="1" applyBorder="1" applyAlignment="1">
      <alignment horizontal="right" vertical="center" wrapText="1"/>
    </xf>
    <xf numFmtId="3" fontId="5" fillId="2" borderId="60" xfId="0" applyNumberFormat="1" applyFont="1" applyFill="1" applyBorder="1" applyAlignment="1">
      <alignment horizontal="right" vertical="center" wrapText="1"/>
    </xf>
    <xf numFmtId="3" fontId="5" fillId="2" borderId="62" xfId="0" applyNumberFormat="1" applyFont="1" applyFill="1" applyBorder="1" applyAlignment="1">
      <alignment horizontal="right" vertical="center" wrapText="1"/>
    </xf>
    <xf numFmtId="0" fontId="5" fillId="0" borderId="31" xfId="0" applyFont="1" applyBorder="1" applyAlignment="1">
      <alignment horizontal="right"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1" xfId="0" applyFont="1" applyBorder="1" applyAlignment="1">
      <alignment horizontal="left" vertical="center" wrapText="1"/>
    </xf>
    <xf numFmtId="0" fontId="6" fillId="0" borderId="42" xfId="0" applyFont="1" applyBorder="1" applyAlignment="1">
      <alignment horizontal="left" vertical="center" wrapText="1"/>
    </xf>
    <xf numFmtId="0" fontId="2" fillId="0" borderId="19" xfId="0" applyFont="1" applyBorder="1" applyAlignment="1">
      <alignment horizontal="right" wrapText="1"/>
    </xf>
    <xf numFmtId="0" fontId="2" fillId="0" borderId="50" xfId="0" applyFont="1" applyBorder="1" applyAlignment="1">
      <alignment horizontal="right" wrapText="1"/>
    </xf>
    <xf numFmtId="0" fontId="2" fillId="0" borderId="4" xfId="0" applyFont="1" applyBorder="1" applyAlignment="1">
      <alignment horizontal="right" wrapText="1"/>
    </xf>
    <xf numFmtId="0" fontId="2" fillId="0" borderId="5" xfId="0" applyFont="1" applyBorder="1" applyAlignment="1">
      <alignment horizontal="right" wrapText="1"/>
    </xf>
    <xf numFmtId="0" fontId="2" fillId="0" borderId="6" xfId="0" applyFont="1" applyBorder="1" applyAlignment="1">
      <alignment horizontal="right" wrapText="1"/>
    </xf>
    <xf numFmtId="0" fontId="2" fillId="0" borderId="18" xfId="0" applyFont="1" applyBorder="1" applyAlignment="1">
      <alignment horizontal="right" vertical="center" wrapText="1"/>
    </xf>
    <xf numFmtId="0" fontId="2" fillId="0" borderId="19" xfId="0" applyFont="1" applyBorder="1" applyAlignment="1">
      <alignment horizontal="right" vertical="center" wrapText="1"/>
    </xf>
    <xf numFmtId="0" fontId="2" fillId="0" borderId="50" xfId="0" applyFont="1" applyBorder="1" applyAlignment="1">
      <alignment horizontal="right" vertical="center" wrapText="1"/>
    </xf>
    <xf numFmtId="0" fontId="2" fillId="0" borderId="66" xfId="0" applyFont="1" applyBorder="1" applyAlignment="1">
      <alignment horizontal="right" vertical="center" wrapText="1"/>
    </xf>
    <xf numFmtId="0" fontId="2" fillId="0" borderId="0" xfId="0" applyFont="1" applyAlignment="1">
      <alignment horizontal="right" vertical="center" wrapText="1"/>
    </xf>
    <xf numFmtId="0" fontId="2" fillId="0" borderId="68" xfId="0" applyFont="1" applyBorder="1" applyAlignment="1">
      <alignment horizontal="right" vertical="center" wrapText="1"/>
    </xf>
    <xf numFmtId="2" fontId="2" fillId="2" borderId="26" xfId="0" applyNumberFormat="1" applyFont="1" applyFill="1" applyBorder="1" applyAlignment="1">
      <alignment horizontal="left" vertical="top" wrapText="1"/>
    </xf>
    <xf numFmtId="2" fontId="16" fillId="2" borderId="29" xfId="0" applyNumberFormat="1" applyFont="1" applyFill="1" applyBorder="1" applyAlignment="1">
      <alignment horizontal="left" vertical="top" wrapText="1"/>
    </xf>
    <xf numFmtId="2" fontId="16" fillId="2" borderId="25" xfId="0" applyNumberFormat="1" applyFont="1" applyFill="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2" fontId="6" fillId="0" borderId="21" xfId="0" applyNumberFormat="1" applyFont="1" applyBorder="1" applyAlignment="1">
      <alignment horizontal="left" vertical="center" wrapText="1"/>
    </xf>
    <xf numFmtId="2" fontId="6" fillId="0" borderId="42" xfId="0" applyNumberFormat="1" applyFont="1" applyBorder="1" applyAlignment="1">
      <alignment horizontal="left" vertical="center" wrapText="1"/>
    </xf>
    <xf numFmtId="2" fontId="2" fillId="0" borderId="4" xfId="0" applyNumberFormat="1" applyFont="1" applyBorder="1" applyAlignment="1">
      <alignment horizontal="right" wrapText="1"/>
    </xf>
    <xf numFmtId="2" fontId="2" fillId="0" borderId="5" xfId="0" applyNumberFormat="1" applyFont="1" applyBorder="1" applyAlignment="1">
      <alignment horizontal="right" wrapText="1"/>
    </xf>
    <xf numFmtId="2" fontId="2" fillId="0" borderId="43" xfId="0" applyNumberFormat="1" applyFont="1" applyBorder="1" applyAlignment="1">
      <alignment horizontal="right" wrapText="1"/>
    </xf>
    <xf numFmtId="2" fontId="49" fillId="0" borderId="49" xfId="0" applyNumberFormat="1" applyFont="1" applyBorder="1" applyAlignment="1">
      <alignment horizontal="left"/>
    </xf>
    <xf numFmtId="2" fontId="49" fillId="0" borderId="19" xfId="0" applyNumberFormat="1" applyFont="1" applyBorder="1" applyAlignment="1">
      <alignment horizontal="left"/>
    </xf>
    <xf numFmtId="2" fontId="49" fillId="0" borderId="40" xfId="0" applyNumberFormat="1" applyFont="1" applyBorder="1" applyAlignment="1">
      <alignment horizontal="left"/>
    </xf>
    <xf numFmtId="2" fontId="6" fillId="0" borderId="47" xfId="0" applyNumberFormat="1" applyFont="1" applyBorder="1" applyAlignment="1">
      <alignment horizontal="center" vertical="center" wrapText="1"/>
    </xf>
    <xf numFmtId="2" fontId="6" fillId="0" borderId="29" xfId="0" applyNumberFormat="1" applyFont="1" applyBorder="1" applyAlignment="1">
      <alignment horizontal="center" vertical="center" wrapText="1"/>
    </xf>
    <xf numFmtId="2" fontId="6" fillId="0" borderId="48"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41" fontId="2" fillId="0" borderId="6" xfId="0" applyNumberFormat="1" applyFont="1" applyBorder="1" applyAlignment="1">
      <alignment horizontal="center" vertical="center" wrapText="1"/>
    </xf>
    <xf numFmtId="0" fontId="15" fillId="0" borderId="4" xfId="0" applyFont="1" applyBorder="1" applyAlignment="1">
      <alignment horizontal="center" vertical="top" wrapText="1"/>
    </xf>
    <xf numFmtId="0" fontId="23" fillId="0" borderId="5" xfId="0" applyFont="1" applyBorder="1" applyAlignment="1">
      <alignment horizontal="center" vertical="top" wrapText="1"/>
    </xf>
    <xf numFmtId="0" fontId="23" fillId="0" borderId="6" xfId="0" applyFont="1" applyBorder="1" applyAlignment="1">
      <alignment horizontal="center" vertical="top" wrapText="1"/>
    </xf>
    <xf numFmtId="0" fontId="2" fillId="2" borderId="31" xfId="0" applyFont="1" applyFill="1" applyBorder="1" applyAlignment="1">
      <alignment horizontal="right" wrapText="1"/>
    </xf>
    <xf numFmtId="0" fontId="2" fillId="2" borderId="66"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68"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13" xfId="0" applyFont="1" applyFill="1" applyBorder="1" applyAlignment="1">
      <alignment horizontal="right" vertical="center"/>
    </xf>
    <xf numFmtId="0" fontId="2" fillId="2" borderId="66" xfId="0" applyFont="1" applyFill="1" applyBorder="1" applyAlignment="1">
      <alignment horizontal="right" wrapText="1"/>
    </xf>
    <xf numFmtId="0" fontId="2" fillId="2" borderId="0" xfId="0" applyFont="1" applyFill="1" applyAlignment="1">
      <alignment horizontal="right" wrapText="1"/>
    </xf>
    <xf numFmtId="0" fontId="2" fillId="2" borderId="67" xfId="0" applyFont="1" applyFill="1" applyBorder="1" applyAlignment="1">
      <alignment horizontal="right"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5" fillId="0" borderId="55" xfId="0" applyFont="1" applyBorder="1" applyAlignment="1">
      <alignment horizontal="left" vertical="top" wrapText="1"/>
    </xf>
    <xf numFmtId="0" fontId="5" fillId="0" borderId="56" xfId="0" applyFont="1" applyBorder="1" applyAlignment="1">
      <alignment horizontal="left" vertical="top"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41" fontId="2" fillId="2" borderId="3" xfId="0" applyNumberFormat="1" applyFont="1" applyFill="1" applyBorder="1" applyAlignment="1">
      <alignment horizontal="left" vertical="top" wrapText="1"/>
    </xf>
    <xf numFmtId="0" fontId="15" fillId="2" borderId="4" xfId="0" applyFont="1" applyFill="1" applyBorder="1" applyAlignment="1">
      <alignment horizontal="center" vertical="top" wrapText="1"/>
    </xf>
    <xf numFmtId="0" fontId="23" fillId="2" borderId="5" xfId="0" applyFont="1" applyFill="1" applyBorder="1" applyAlignment="1">
      <alignment horizontal="center" vertical="top" wrapText="1"/>
    </xf>
    <xf numFmtId="0" fontId="23" fillId="2" borderId="6" xfId="0" applyFont="1" applyFill="1" applyBorder="1" applyAlignment="1">
      <alignment horizontal="center" vertical="top" wrapText="1"/>
    </xf>
    <xf numFmtId="0" fontId="2" fillId="2" borderId="0" xfId="0" applyFont="1" applyFill="1" applyAlignment="1">
      <alignment horizontal="left" vertical="center" wrapText="1"/>
    </xf>
    <xf numFmtId="0" fontId="2" fillId="2" borderId="67" xfId="0" applyFont="1" applyFill="1" applyBorder="1" applyAlignment="1">
      <alignment horizontal="left" vertical="center" wrapText="1"/>
    </xf>
    <xf numFmtId="0" fontId="5" fillId="0" borderId="4" xfId="0" applyFont="1" applyBorder="1" applyAlignment="1">
      <alignment horizontal="left" vertical="top" wrapText="1"/>
    </xf>
    <xf numFmtId="0" fontId="5" fillId="0" borderId="5" xfId="0" applyFont="1" applyBorder="1" applyAlignment="1">
      <alignment vertical="top"/>
    </xf>
    <xf numFmtId="0" fontId="5" fillId="0" borderId="6" xfId="0" applyFont="1" applyBorder="1" applyAlignment="1">
      <alignment vertical="top"/>
    </xf>
    <xf numFmtId="0" fontId="2" fillId="0" borderId="59" xfId="0" applyFont="1" applyBorder="1" applyAlignment="1">
      <alignment horizontal="right" wrapText="1"/>
    </xf>
    <xf numFmtId="0" fontId="2" fillId="0" borderId="60" xfId="0" applyFont="1" applyBorder="1" applyAlignment="1">
      <alignment horizontal="right" wrapText="1"/>
    </xf>
    <xf numFmtId="0" fontId="15" fillId="0" borderId="51" xfId="0" applyFont="1" applyBorder="1" applyAlignment="1">
      <alignment horizontal="right" vertical="top" wrapText="1"/>
    </xf>
    <xf numFmtId="0" fontId="15" fillId="0" borderId="52" xfId="0" applyFont="1" applyBorder="1" applyAlignment="1">
      <alignment horizontal="right" vertical="top" wrapText="1"/>
    </xf>
    <xf numFmtId="0" fontId="15" fillId="0" borderId="58" xfId="0" applyFont="1" applyBorder="1" applyAlignment="1">
      <alignment horizontal="right" vertical="top" wrapText="1"/>
    </xf>
    <xf numFmtId="0" fontId="35" fillId="0" borderId="54" xfId="0" applyFont="1" applyBorder="1" applyAlignment="1">
      <alignment horizontal="left" vertical="top"/>
    </xf>
    <xf numFmtId="0" fontId="35" fillId="0" borderId="55" xfId="0" applyFont="1" applyBorder="1" applyAlignment="1">
      <alignment horizontal="left" vertical="top"/>
    </xf>
    <xf numFmtId="0" fontId="35" fillId="0" borderId="56" xfId="0" applyFont="1" applyBorder="1" applyAlignment="1">
      <alignment horizontal="left" vertical="top"/>
    </xf>
    <xf numFmtId="0" fontId="35" fillId="0" borderId="51" xfId="0" applyFont="1" applyBorder="1" applyAlignment="1">
      <alignment horizontal="left" vertical="top"/>
    </xf>
    <xf numFmtId="0" fontId="35" fillId="0" borderId="52" xfId="0" applyFont="1" applyBorder="1" applyAlignment="1">
      <alignment horizontal="left" vertical="top"/>
    </xf>
    <xf numFmtId="0" fontId="35" fillId="0" borderId="53" xfId="0" applyFont="1" applyBorder="1" applyAlignment="1">
      <alignment horizontal="left" vertical="top"/>
    </xf>
    <xf numFmtId="0" fontId="2" fillId="0" borderId="13" xfId="0" applyFont="1" applyBorder="1" applyAlignment="1">
      <alignment horizontal="right" vertical="center"/>
    </xf>
    <xf numFmtId="0" fontId="35" fillId="0" borderId="42" xfId="0" applyFont="1" applyBorder="1" applyAlignment="1">
      <alignment horizontal="right" wrapText="1"/>
    </xf>
    <xf numFmtId="0" fontId="35" fillId="0" borderId="5" xfId="0" applyFont="1" applyBorder="1" applyAlignment="1">
      <alignment horizontal="right" wrapText="1"/>
    </xf>
    <xf numFmtId="0" fontId="35" fillId="0" borderId="43" xfId="0" applyFont="1" applyBorder="1" applyAlignment="1">
      <alignment horizontal="right" wrapText="1"/>
    </xf>
    <xf numFmtId="0" fontId="40" fillId="0" borderId="44" xfId="0" applyFont="1" applyBorder="1" applyAlignment="1">
      <alignment horizontal="right" vertical="top" wrapText="1"/>
    </xf>
    <xf numFmtId="0" fontId="40" fillId="0" borderId="45" xfId="0" applyFont="1" applyBorder="1" applyAlignment="1">
      <alignment horizontal="right" vertical="top" wrapText="1"/>
    </xf>
    <xf numFmtId="0" fontId="40" fillId="0" borderId="46" xfId="0" applyFont="1" applyBorder="1" applyAlignment="1">
      <alignment horizontal="right" vertical="top" wrapText="1"/>
    </xf>
    <xf numFmtId="0" fontId="40" fillId="0" borderId="42" xfId="0" applyFont="1" applyBorder="1" applyAlignment="1">
      <alignment horizontal="right" wrapText="1"/>
    </xf>
    <xf numFmtId="0" fontId="40" fillId="0" borderId="5" xfId="0" applyFont="1" applyBorder="1" applyAlignment="1">
      <alignment horizontal="right" wrapText="1"/>
    </xf>
    <xf numFmtId="0" fontId="40" fillId="0" borderId="59" xfId="0" applyFont="1" applyBorder="1" applyAlignment="1">
      <alignment horizontal="right" vertical="top" wrapText="1"/>
    </xf>
    <xf numFmtId="0" fontId="40" fillId="0" borderId="60" xfId="0" applyFont="1" applyBorder="1" applyAlignment="1">
      <alignment horizontal="right" vertical="top" wrapText="1"/>
    </xf>
    <xf numFmtId="0" fontId="40" fillId="0" borderId="62" xfId="0" applyFont="1" applyBorder="1" applyAlignment="1">
      <alignment horizontal="right" vertical="top" wrapText="1"/>
    </xf>
    <xf numFmtId="4" fontId="47" fillId="0" borderId="51" xfId="0" applyNumberFormat="1" applyFont="1" applyBorder="1" applyAlignment="1">
      <alignment horizontal="right" vertical="center" wrapText="1"/>
    </xf>
    <xf numFmtId="4" fontId="47" fillId="0" borderId="52" xfId="0" applyNumberFormat="1" applyFont="1" applyBorder="1" applyAlignment="1">
      <alignment horizontal="right" vertical="center" wrapText="1"/>
    </xf>
    <xf numFmtId="4" fontId="47" fillId="0" borderId="58" xfId="0" applyNumberFormat="1" applyFont="1" applyBorder="1" applyAlignment="1">
      <alignment horizontal="right" vertical="center" wrapText="1"/>
    </xf>
    <xf numFmtId="2" fontId="49" fillId="0" borderId="61" xfId="0" applyNumberFormat="1" applyFont="1" applyBorder="1" applyAlignment="1">
      <alignment horizontal="left"/>
    </xf>
    <xf numFmtId="2" fontId="49" fillId="0" borderId="2" xfId="0" applyNumberFormat="1" applyFont="1" applyBorder="1" applyAlignment="1">
      <alignment horizontal="left"/>
    </xf>
    <xf numFmtId="2" fontId="49" fillId="0" borderId="63" xfId="0" applyNumberFormat="1" applyFont="1" applyBorder="1" applyAlignment="1">
      <alignment horizontal="left"/>
    </xf>
    <xf numFmtId="2" fontId="49" fillId="0" borderId="51" xfId="0" applyNumberFormat="1" applyFont="1" applyBorder="1" applyAlignment="1">
      <alignment horizontal="left"/>
    </xf>
    <xf numFmtId="2" fontId="49" fillId="0" borderId="52" xfId="0" applyNumberFormat="1" applyFont="1" applyBorder="1" applyAlignment="1">
      <alignment horizontal="left"/>
    </xf>
    <xf numFmtId="2" fontId="49" fillId="0" borderId="58" xfId="0" applyNumberFormat="1" applyFont="1" applyBorder="1" applyAlignment="1">
      <alignment horizontal="left"/>
    </xf>
    <xf numFmtId="2" fontId="49" fillId="0" borderId="59" xfId="0" applyNumberFormat="1" applyFont="1" applyBorder="1" applyAlignment="1">
      <alignment horizontal="left"/>
    </xf>
    <xf numFmtId="2" fontId="49" fillId="0" borderId="60" xfId="0" applyNumberFormat="1" applyFont="1" applyBorder="1" applyAlignment="1">
      <alignment horizontal="left"/>
    </xf>
    <xf numFmtId="2" fontId="49" fillId="0" borderId="62" xfId="0" applyNumberFormat="1" applyFont="1" applyBorder="1" applyAlignment="1">
      <alignment horizontal="left"/>
    </xf>
    <xf numFmtId="2" fontId="49" fillId="0" borderId="44" xfId="0" applyNumberFormat="1" applyFont="1" applyBorder="1" applyAlignment="1">
      <alignment horizontal="left"/>
    </xf>
    <xf numFmtId="2" fontId="49" fillId="0" borderId="45" xfId="0" applyNumberFormat="1" applyFont="1" applyBorder="1" applyAlignment="1">
      <alignment horizontal="left"/>
    </xf>
    <xf numFmtId="2" fontId="49" fillId="0" borderId="46" xfId="0" applyNumberFormat="1" applyFont="1" applyBorder="1" applyAlignment="1">
      <alignment horizontal="left"/>
    </xf>
    <xf numFmtId="0" fontId="40" fillId="0" borderId="42" xfId="0" applyFont="1" applyBorder="1" applyAlignment="1">
      <alignment horizontal="left" vertical="top" wrapText="1"/>
    </xf>
    <xf numFmtId="0" fontId="40" fillId="0" borderId="5" xfId="0" applyFont="1" applyBorder="1" applyAlignment="1">
      <alignment horizontal="left" vertical="top" wrapText="1"/>
    </xf>
    <xf numFmtId="0" fontId="40" fillId="0" borderId="6" xfId="0" applyFont="1" applyBorder="1" applyAlignment="1">
      <alignment horizontal="left" vertical="top" wrapText="1"/>
    </xf>
    <xf numFmtId="0" fontId="37" fillId="0" borderId="61" xfId="0" applyFont="1" applyBorder="1" applyAlignment="1">
      <alignment horizontal="center"/>
    </xf>
    <xf numFmtId="0" fontId="37" fillId="0" borderId="2" xfId="0" applyFont="1" applyBorder="1" applyAlignment="1">
      <alignment horizontal="center"/>
    </xf>
    <xf numFmtId="0" fontId="37" fillId="0" borderId="3" xfId="0" applyFont="1" applyBorder="1" applyAlignment="1">
      <alignment horizontal="center"/>
    </xf>
    <xf numFmtId="0" fontId="40" fillId="0" borderId="15" xfId="2" applyFont="1" applyBorder="1" applyAlignment="1">
      <alignment horizontal="left" vertical="center" wrapText="1"/>
    </xf>
    <xf numFmtId="0" fontId="40" fillId="0" borderId="16" xfId="2" applyFont="1" applyBorder="1" applyAlignment="1">
      <alignment horizontal="left" vertical="center" wrapText="1"/>
    </xf>
    <xf numFmtId="0" fontId="35" fillId="0" borderId="42" xfId="0" applyFont="1" applyBorder="1" applyAlignment="1">
      <alignment horizontal="left" vertical="top"/>
    </xf>
    <xf numFmtId="0" fontId="35" fillId="0" borderId="5" xfId="0" applyFont="1" applyBorder="1" applyAlignment="1">
      <alignment horizontal="left" vertical="top"/>
    </xf>
    <xf numFmtId="0" fontId="35" fillId="0" borderId="6" xfId="0" applyFont="1" applyBorder="1" applyAlignment="1">
      <alignment horizontal="left" vertical="top"/>
    </xf>
    <xf numFmtId="0" fontId="37" fillId="0" borderId="51" xfId="0" applyFont="1" applyBorder="1" applyAlignment="1">
      <alignment horizontal="center"/>
    </xf>
    <xf numFmtId="0" fontId="37" fillId="0" borderId="52" xfId="0" applyFont="1" applyBorder="1" applyAlignment="1">
      <alignment horizontal="center"/>
    </xf>
    <xf numFmtId="0" fontId="37" fillId="0" borderId="53" xfId="0" applyFont="1" applyBorder="1" applyAlignment="1">
      <alignment horizontal="center"/>
    </xf>
    <xf numFmtId="2" fontId="2" fillId="2" borderId="4" xfId="0" applyNumberFormat="1" applyFont="1" applyFill="1" applyBorder="1" applyAlignment="1">
      <alignment horizontal="right" wrapText="1"/>
    </xf>
    <xf numFmtId="2" fontId="2" fillId="2" borderId="5" xfId="0" applyNumberFormat="1" applyFont="1" applyFill="1" applyBorder="1" applyAlignment="1">
      <alignment horizontal="right" wrapText="1"/>
    </xf>
    <xf numFmtId="2" fontId="2" fillId="2" borderId="43" xfId="0" applyNumberFormat="1" applyFont="1" applyFill="1" applyBorder="1" applyAlignment="1">
      <alignment horizontal="right" wrapText="1"/>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2" fontId="10" fillId="2" borderId="21" xfId="0" applyNumberFormat="1" applyFont="1" applyFill="1" applyBorder="1" applyAlignment="1">
      <alignment horizontal="left" vertical="top" wrapText="1"/>
    </xf>
    <xf numFmtId="0" fontId="2" fillId="2" borderId="43" xfId="0" applyFont="1" applyFill="1" applyBorder="1" applyAlignment="1">
      <alignment horizontal="right" vertical="center" wrapText="1"/>
    </xf>
    <xf numFmtId="0" fontId="2" fillId="2" borderId="20" xfId="0" applyFont="1" applyFill="1" applyBorder="1" applyAlignment="1">
      <alignment horizontal="right" wrapText="1"/>
    </xf>
    <xf numFmtId="0" fontId="2" fillId="2" borderId="21" xfId="0" applyFont="1" applyFill="1" applyBorder="1" applyAlignment="1">
      <alignment horizontal="right" wrapText="1"/>
    </xf>
    <xf numFmtId="0" fontId="5" fillId="0" borderId="52" xfId="0" applyFont="1" applyBorder="1" applyAlignment="1">
      <alignment vertical="top"/>
    </xf>
    <xf numFmtId="0" fontId="5" fillId="0" borderId="53" xfId="0" applyFont="1" applyBorder="1" applyAlignment="1">
      <alignment vertical="top"/>
    </xf>
    <xf numFmtId="0" fontId="5" fillId="2" borderId="51" xfId="0" applyFont="1" applyFill="1" applyBorder="1" applyAlignment="1">
      <alignment horizontal="left" vertical="top" wrapText="1"/>
    </xf>
    <xf numFmtId="0" fontId="5" fillId="2" borderId="52" xfId="0" applyFont="1" applyFill="1" applyBorder="1" applyAlignment="1">
      <alignment horizontal="left" vertical="top" wrapText="1"/>
    </xf>
    <xf numFmtId="0" fontId="5" fillId="2" borderId="53" xfId="0" applyFont="1" applyFill="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6" fillId="3" borderId="9" xfId="0" applyFont="1" applyFill="1" applyBorder="1" applyAlignment="1">
      <alignment horizontal="left" vertical="center"/>
    </xf>
    <xf numFmtId="0" fontId="10" fillId="3" borderId="10" xfId="0" applyFont="1" applyFill="1" applyBorder="1" applyAlignment="1">
      <alignment horizontal="left" vertical="center"/>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28" xfId="0" applyFont="1" applyBorder="1" applyAlignment="1">
      <alignment horizontal="left" vertical="top" wrapText="1"/>
    </xf>
    <xf numFmtId="0" fontId="6" fillId="0" borderId="35" xfId="0" applyFont="1" applyBorder="1" applyAlignment="1">
      <alignment horizontal="left" vertical="top" wrapTex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36" xfId="0" applyFont="1" applyBorder="1" applyAlignment="1">
      <alignment horizontal="center" vertical="center" wrapText="1"/>
    </xf>
    <xf numFmtId="2" fontId="10" fillId="0" borderId="28" xfId="0" applyNumberFormat="1" applyFont="1" applyBorder="1" applyAlignment="1">
      <alignment horizontal="center" vertical="center"/>
    </xf>
    <xf numFmtId="2" fontId="10" fillId="0" borderId="35" xfId="0" applyNumberFormat="1" applyFont="1" applyBorder="1" applyAlignment="1">
      <alignment horizontal="center" vertical="center"/>
    </xf>
    <xf numFmtId="2" fontId="10" fillId="0" borderId="34" xfId="0" applyNumberFormat="1" applyFont="1" applyBorder="1" applyAlignment="1">
      <alignment horizontal="center" vertical="center"/>
    </xf>
    <xf numFmtId="2" fontId="18" fillId="0" borderId="20" xfId="0" applyNumberFormat="1" applyFont="1" applyBorder="1" applyAlignment="1">
      <alignment horizontal="center" vertical="center"/>
    </xf>
    <xf numFmtId="2" fontId="18" fillId="0" borderId="21" xfId="0" applyNumberFormat="1" applyFont="1" applyBorder="1" applyAlignment="1">
      <alignment horizontal="center" vertical="center"/>
    </xf>
  </cellXfs>
  <cellStyles count="9">
    <cellStyle name="Comma 2" xfId="1" xr:uid="{E21F83D0-5C2C-4DCD-81D1-A9E19A5CE5BC}"/>
    <cellStyle name="Normal" xfId="0" builtinId="0"/>
    <cellStyle name="Normal 10" xfId="2" xr:uid="{7D342FBC-7ADD-487E-B5E4-7AF2F4B843E2}"/>
    <cellStyle name="Normal 2" xfId="7" xr:uid="{1D4F4961-F4FD-4B7E-8D57-A1D129129598}"/>
    <cellStyle name="Normal 2 2" xfId="6" xr:uid="{4F441B45-69F5-41B8-923B-94353AB0E56C}"/>
    <cellStyle name="Normal 3 3 4" xfId="5" xr:uid="{14C073DD-DE1A-4428-B566-DEBAF5E9AE02}"/>
    <cellStyle name="Normal 4" xfId="3" xr:uid="{732BFA45-FBFB-4470-A45B-92DAA0E0C7A9}"/>
    <cellStyle name="Normal 7" xfId="8" xr:uid="{66BD5A38-9A38-4732-BE7C-BD90C9193353}"/>
    <cellStyle name="Normal_Sheet1" xfId="4" xr:uid="{4CD7DC1D-A526-4058-986C-FAB9F1510F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V8/AppData/Local/Microsoft/Windows/INetCache/Content.Outlook/FGQH7YC4/T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69118-0D73-46C5-BD16-04BF1601C385}">
  <sheetPr>
    <pageSetUpPr fitToPage="1"/>
  </sheetPr>
  <dimension ref="A1:AK127"/>
  <sheetViews>
    <sheetView tabSelected="1" view="pageBreakPreview" topLeftCell="A103" zoomScale="115" zoomScaleNormal="115" zoomScaleSheetLayoutView="115" zoomScalePageLayoutView="40" workbookViewId="0">
      <selection activeCell="G106" sqref="G106"/>
    </sheetView>
  </sheetViews>
  <sheetFormatPr defaultRowHeight="18"/>
  <cols>
    <col min="1" max="1" width="3.42578125" style="1" customWidth="1"/>
    <col min="2" max="2" width="7.7109375" style="48" customWidth="1"/>
    <col min="3" max="3" width="11.7109375" style="48" customWidth="1"/>
    <col min="4" max="4" width="64.140625" style="49" customWidth="1"/>
    <col min="5" max="5" width="10.42578125" style="48" customWidth="1"/>
    <col min="6" max="6" width="12.85546875" style="462" customWidth="1"/>
    <col min="7" max="7" width="15.42578125" style="441" customWidth="1"/>
    <col min="8" max="8" width="21.5703125" style="361" customWidth="1"/>
    <col min="9" max="37" width="9.14062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ht="84.75" customHeight="1" thickBot="1">
      <c r="B1" s="825" t="s">
        <v>382</v>
      </c>
      <c r="C1" s="826"/>
      <c r="D1" s="826"/>
      <c r="E1" s="826"/>
      <c r="F1" s="826"/>
      <c r="G1" s="826"/>
      <c r="H1" s="827"/>
    </row>
    <row r="2" spans="1:8" ht="19.5" thickBot="1">
      <c r="B2" s="828" t="s">
        <v>0</v>
      </c>
      <c r="C2" s="829"/>
      <c r="D2" s="829"/>
      <c r="E2" s="829"/>
      <c r="F2" s="829"/>
      <c r="G2" s="829"/>
      <c r="H2" s="830"/>
    </row>
    <row r="3" spans="1:8" ht="19.149999999999999" customHeight="1" thickBot="1">
      <c r="B3" s="831" t="s">
        <v>361</v>
      </c>
      <c r="C3" s="832"/>
      <c r="D3" s="832"/>
      <c r="E3" s="832"/>
      <c r="F3" s="832"/>
      <c r="G3" s="832"/>
      <c r="H3" s="833"/>
    </row>
    <row r="4" spans="1:8" ht="24" customHeight="1" thickBot="1">
      <c r="B4" s="346"/>
      <c r="C4" s="828" t="s">
        <v>1</v>
      </c>
      <c r="D4" s="829"/>
      <c r="E4" s="829"/>
      <c r="F4" s="829"/>
      <c r="G4" s="829"/>
      <c r="H4" s="841"/>
    </row>
    <row r="5" spans="1:8" ht="60" customHeight="1">
      <c r="A5" s="3"/>
      <c r="B5" s="31"/>
      <c r="C5" s="103" t="s">
        <v>2</v>
      </c>
      <c r="D5" s="834" t="s">
        <v>3</v>
      </c>
      <c r="E5" s="835"/>
      <c r="F5" s="835"/>
      <c r="G5" s="835"/>
      <c r="H5" s="836"/>
    </row>
    <row r="6" spans="1:8" ht="134.25" customHeight="1">
      <c r="A6" s="3"/>
      <c r="B6" s="33"/>
      <c r="C6" s="10" t="s">
        <v>4</v>
      </c>
      <c r="D6" s="814" t="s">
        <v>5</v>
      </c>
      <c r="E6" s="815"/>
      <c r="F6" s="815"/>
      <c r="G6" s="815"/>
      <c r="H6" s="816"/>
    </row>
    <row r="7" spans="1:8" ht="81" customHeight="1">
      <c r="A7" s="3"/>
      <c r="B7" s="97"/>
      <c r="C7" s="10" t="s">
        <v>6</v>
      </c>
      <c r="D7" s="817" t="s">
        <v>7</v>
      </c>
      <c r="E7" s="817"/>
      <c r="F7" s="817"/>
      <c r="G7" s="817"/>
      <c r="H7" s="818"/>
    </row>
    <row r="8" spans="1:8" ht="73.5" customHeight="1">
      <c r="A8" s="3"/>
      <c r="B8" s="97"/>
      <c r="C8" s="10" t="s">
        <v>8</v>
      </c>
      <c r="D8" s="817" t="s">
        <v>87</v>
      </c>
      <c r="E8" s="817"/>
      <c r="F8" s="817"/>
      <c r="G8" s="817"/>
      <c r="H8" s="818"/>
    </row>
    <row r="9" spans="1:8" ht="135" customHeight="1">
      <c r="A9" s="3"/>
      <c r="B9" s="97"/>
      <c r="C9" s="10" t="s">
        <v>9</v>
      </c>
      <c r="D9" s="817" t="s">
        <v>67</v>
      </c>
      <c r="E9" s="817"/>
      <c r="F9" s="817"/>
      <c r="G9" s="817"/>
      <c r="H9" s="818"/>
    </row>
    <row r="10" spans="1:8" ht="88.5" customHeight="1">
      <c r="A10" s="3"/>
      <c r="B10" s="97"/>
      <c r="C10" s="10" t="s">
        <v>10</v>
      </c>
      <c r="D10" s="817" t="s">
        <v>68</v>
      </c>
      <c r="E10" s="817"/>
      <c r="F10" s="817"/>
      <c r="G10" s="817"/>
      <c r="H10" s="818"/>
    </row>
    <row r="11" spans="1:8" ht="45" customHeight="1">
      <c r="A11" s="3"/>
      <c r="B11" s="97"/>
      <c r="C11" s="10" t="s">
        <v>11</v>
      </c>
      <c r="D11" s="817" t="s">
        <v>12</v>
      </c>
      <c r="E11" s="817"/>
      <c r="F11" s="817"/>
      <c r="G11" s="817"/>
      <c r="H11" s="818"/>
    </row>
    <row r="12" spans="1:8" ht="141" customHeight="1">
      <c r="A12" s="3"/>
      <c r="B12" s="97"/>
      <c r="C12" s="10" t="s">
        <v>13</v>
      </c>
      <c r="D12" s="817" t="s">
        <v>103</v>
      </c>
      <c r="E12" s="817"/>
      <c r="F12" s="817"/>
      <c r="G12" s="817"/>
      <c r="H12" s="818"/>
    </row>
    <row r="13" spans="1:8" ht="62.25" customHeight="1">
      <c r="A13" s="3"/>
      <c r="B13" s="97"/>
      <c r="C13" s="30" t="s">
        <v>14</v>
      </c>
      <c r="D13" s="817" t="s">
        <v>15</v>
      </c>
      <c r="E13" s="817"/>
      <c r="F13" s="817"/>
      <c r="G13" s="817"/>
      <c r="H13" s="818"/>
    </row>
    <row r="14" spans="1:8" ht="138" customHeight="1">
      <c r="A14" s="3"/>
      <c r="B14" s="97"/>
      <c r="C14" s="10" t="s">
        <v>16</v>
      </c>
      <c r="D14" s="819" t="s">
        <v>145</v>
      </c>
      <c r="E14" s="820"/>
      <c r="F14" s="820"/>
      <c r="G14" s="820"/>
      <c r="H14" s="821"/>
    </row>
    <row r="15" spans="1:8" ht="172.5" customHeight="1">
      <c r="A15" s="3"/>
      <c r="B15" s="97"/>
      <c r="C15" s="10" t="s">
        <v>17</v>
      </c>
      <c r="D15" s="817" t="s">
        <v>18</v>
      </c>
      <c r="E15" s="817"/>
      <c r="F15" s="817"/>
      <c r="G15" s="817"/>
      <c r="H15" s="818"/>
    </row>
    <row r="16" spans="1:8" ht="138" customHeight="1">
      <c r="A16" s="3"/>
      <c r="B16" s="97"/>
      <c r="C16" s="10" t="s">
        <v>19</v>
      </c>
      <c r="D16" s="814" t="s">
        <v>20</v>
      </c>
      <c r="E16" s="815"/>
      <c r="F16" s="815"/>
      <c r="G16" s="815"/>
      <c r="H16" s="816"/>
    </row>
    <row r="17" spans="1:37" ht="97.5" customHeight="1">
      <c r="A17" s="3"/>
      <c r="B17" s="97"/>
      <c r="C17" s="10" t="s">
        <v>21</v>
      </c>
      <c r="D17" s="814" t="s">
        <v>22</v>
      </c>
      <c r="E17" s="815"/>
      <c r="F17" s="815"/>
      <c r="G17" s="815"/>
      <c r="H17" s="816"/>
    </row>
    <row r="18" spans="1:37" ht="78" customHeight="1">
      <c r="A18" s="3"/>
      <c r="B18" s="97"/>
      <c r="C18" s="10" t="s">
        <v>23</v>
      </c>
      <c r="D18" s="814" t="s">
        <v>88</v>
      </c>
      <c r="E18" s="815"/>
      <c r="F18" s="815"/>
      <c r="G18" s="815"/>
      <c r="H18" s="816"/>
    </row>
    <row r="19" spans="1:37" ht="59.25" customHeight="1" thickBot="1">
      <c r="A19" s="3"/>
      <c r="B19" s="34"/>
      <c r="C19" s="35" t="s">
        <v>24</v>
      </c>
      <c r="D19" s="842" t="s">
        <v>89</v>
      </c>
      <c r="E19" s="842"/>
      <c r="F19" s="842"/>
      <c r="G19" s="842"/>
      <c r="H19" s="843"/>
    </row>
    <row r="20" spans="1:37" ht="18.75" thickBot="1">
      <c r="B20" s="36"/>
      <c r="C20" s="36"/>
      <c r="D20" s="36"/>
      <c r="E20" s="36"/>
      <c r="F20" s="446"/>
      <c r="G20" s="421"/>
      <c r="H20" s="36"/>
    </row>
    <row r="21" spans="1:37" ht="56.25">
      <c r="B21" s="31" t="s">
        <v>25</v>
      </c>
      <c r="C21" s="37" t="s">
        <v>55</v>
      </c>
      <c r="D21" s="37" t="s">
        <v>26</v>
      </c>
      <c r="E21" s="37" t="s">
        <v>27</v>
      </c>
      <c r="F21" s="447" t="s">
        <v>28</v>
      </c>
      <c r="G21" s="422" t="s">
        <v>29</v>
      </c>
      <c r="H21" s="238" t="s">
        <v>30</v>
      </c>
    </row>
    <row r="22" spans="1:37" ht="19.5" thickBot="1">
      <c r="B22" s="239">
        <v>1</v>
      </c>
      <c r="C22" s="240">
        <v>2</v>
      </c>
      <c r="D22" s="240">
        <v>3</v>
      </c>
      <c r="E22" s="240">
        <v>4</v>
      </c>
      <c r="F22" s="448">
        <v>5</v>
      </c>
      <c r="G22" s="423">
        <v>6</v>
      </c>
      <c r="H22" s="241">
        <v>7</v>
      </c>
    </row>
    <row r="23" spans="1:37" ht="13.5" customHeight="1" thickBot="1">
      <c r="B23" s="38"/>
      <c r="C23" s="242"/>
      <c r="D23" s="104" t="s">
        <v>31</v>
      </c>
      <c r="E23" s="243"/>
      <c r="F23" s="449"/>
      <c r="G23" s="424"/>
      <c r="H23" s="245"/>
    </row>
    <row r="24" spans="1:37" ht="20.25" customHeight="1">
      <c r="B24" s="9">
        <v>1</v>
      </c>
      <c r="C24" s="94" t="s">
        <v>73</v>
      </c>
      <c r="D24" s="39" t="s">
        <v>32</v>
      </c>
      <c r="E24" s="160" t="s">
        <v>33</v>
      </c>
      <c r="F24" s="450">
        <v>1</v>
      </c>
      <c r="G24" s="135"/>
      <c r="H24" s="179">
        <f t="shared" ref="H24:H29" si="0">F24*G24</f>
        <v>0</v>
      </c>
    </row>
    <row r="25" spans="1:37" ht="36" customHeight="1">
      <c r="B25" s="65">
        <v>2</v>
      </c>
      <c r="C25" s="64" t="s">
        <v>56</v>
      </c>
      <c r="D25" s="66" t="s">
        <v>34</v>
      </c>
      <c r="E25" s="133" t="s">
        <v>33</v>
      </c>
      <c r="F25" s="451">
        <v>1</v>
      </c>
      <c r="G25" s="135"/>
      <c r="H25" s="136">
        <f t="shared" si="0"/>
        <v>0</v>
      </c>
    </row>
    <row r="26" spans="1:37" ht="22.5" customHeight="1">
      <c r="B26" s="65">
        <v>3</v>
      </c>
      <c r="C26" s="95" t="s">
        <v>74</v>
      </c>
      <c r="D26" s="40" t="s">
        <v>35</v>
      </c>
      <c r="E26" s="133" t="s">
        <v>33</v>
      </c>
      <c r="F26" s="451">
        <v>1</v>
      </c>
      <c r="G26" s="135"/>
      <c r="H26" s="136">
        <f t="shared" si="0"/>
        <v>0</v>
      </c>
    </row>
    <row r="27" spans="1:37" ht="36" customHeight="1">
      <c r="B27" s="65">
        <v>4</v>
      </c>
      <c r="C27" s="95" t="s">
        <v>75</v>
      </c>
      <c r="D27" s="40" t="s">
        <v>58</v>
      </c>
      <c r="E27" s="133" t="s">
        <v>33</v>
      </c>
      <c r="F27" s="451">
        <v>1</v>
      </c>
      <c r="G27" s="135"/>
      <c r="H27" s="136">
        <f t="shared" si="0"/>
        <v>0</v>
      </c>
    </row>
    <row r="28" spans="1:37" ht="57" customHeight="1">
      <c r="B28" s="65">
        <v>5</v>
      </c>
      <c r="C28" s="95" t="s">
        <v>76</v>
      </c>
      <c r="D28" s="40" t="s">
        <v>66</v>
      </c>
      <c r="E28" s="133" t="s">
        <v>33</v>
      </c>
      <c r="F28" s="451">
        <v>1</v>
      </c>
      <c r="G28" s="135"/>
      <c r="H28" s="136">
        <f t="shared" si="0"/>
        <v>0</v>
      </c>
    </row>
    <row r="29" spans="1:37" ht="36.75" customHeight="1" thickBot="1">
      <c r="B29" s="246">
        <v>6</v>
      </c>
      <c r="C29" s="41">
        <v>14</v>
      </c>
      <c r="D29" s="247" t="s">
        <v>90</v>
      </c>
      <c r="E29" s="164" t="s">
        <v>33</v>
      </c>
      <c r="F29" s="452">
        <v>1</v>
      </c>
      <c r="G29" s="248"/>
      <c r="H29" s="187">
        <f t="shared" si="0"/>
        <v>0</v>
      </c>
    </row>
    <row r="30" spans="1:37" ht="25.5" customHeight="1" thickBot="1">
      <c r="B30" s="249"/>
      <c r="C30" s="250"/>
      <c r="D30" s="250"/>
      <c r="E30" s="844" t="s">
        <v>57</v>
      </c>
      <c r="F30" s="844"/>
      <c r="G30" s="845"/>
      <c r="H30" s="251">
        <f>SUM(H24:H29)</f>
        <v>0</v>
      </c>
    </row>
    <row r="31" spans="1:37" s="7" customFormat="1" ht="19.5" thickBot="1">
      <c r="A31" s="6"/>
      <c r="B31" s="348"/>
      <c r="C31" s="349"/>
      <c r="D31" s="104" t="s">
        <v>36</v>
      </c>
      <c r="E31" s="350"/>
      <c r="F31" s="453"/>
      <c r="G31" s="428"/>
      <c r="H31" s="351"/>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18" customHeight="1">
      <c r="A32" s="6"/>
      <c r="B32" s="9">
        <v>7</v>
      </c>
      <c r="C32" s="94" t="s">
        <v>77</v>
      </c>
      <c r="D32" s="42" t="s">
        <v>252</v>
      </c>
      <c r="E32" s="160" t="s">
        <v>37</v>
      </c>
      <c r="F32" s="450">
        <v>0.6</v>
      </c>
      <c r="G32" s="429"/>
      <c r="H32" s="136">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6" customFormat="1" ht="59.25" customHeight="1">
      <c r="B33" s="65">
        <v>8</v>
      </c>
      <c r="C33" s="353" t="s">
        <v>78</v>
      </c>
      <c r="D33" s="8" t="s">
        <v>291</v>
      </c>
      <c r="E33" s="133" t="s">
        <v>39</v>
      </c>
      <c r="F33" s="451">
        <v>2600</v>
      </c>
      <c r="G33" s="426"/>
      <c r="H33" s="136">
        <f t="shared" ref="H33:H35" si="1">F33*G33</f>
        <v>0</v>
      </c>
    </row>
    <row r="34" spans="1:37" s="7" customFormat="1" ht="66.75" customHeight="1">
      <c r="A34" s="6"/>
      <c r="B34" s="352">
        <v>9</v>
      </c>
      <c r="C34" s="353" t="s">
        <v>336</v>
      </c>
      <c r="D34" s="354" t="s">
        <v>363</v>
      </c>
      <c r="E34" s="133" t="s">
        <v>39</v>
      </c>
      <c r="F34" s="451">
        <v>1000</v>
      </c>
      <c r="G34" s="426"/>
      <c r="H34" s="136">
        <f t="shared" si="1"/>
        <v>0</v>
      </c>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s="7" customFormat="1" ht="38.25" customHeight="1">
      <c r="A35" s="6"/>
      <c r="B35" s="352">
        <v>10</v>
      </c>
      <c r="C35" s="353" t="s">
        <v>95</v>
      </c>
      <c r="D35" s="354" t="s">
        <v>292</v>
      </c>
      <c r="E35" s="133" t="s">
        <v>38</v>
      </c>
      <c r="F35" s="451">
        <v>214</v>
      </c>
      <c r="G35" s="426"/>
      <c r="H35" s="136">
        <f t="shared" si="1"/>
        <v>0</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s="7" customFormat="1" ht="60.75" customHeight="1">
      <c r="A36" s="6"/>
      <c r="B36" s="65">
        <v>11</v>
      </c>
      <c r="C36" s="95" t="s">
        <v>78</v>
      </c>
      <c r="D36" s="8" t="s">
        <v>293</v>
      </c>
      <c r="E36" s="133" t="s">
        <v>38</v>
      </c>
      <c r="F36" s="451">
        <v>1000</v>
      </c>
      <c r="G36" s="426"/>
      <c r="H36" s="337">
        <f>F36*G36</f>
        <v>0</v>
      </c>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s="7" customFormat="1" ht="37.5" customHeight="1">
      <c r="A37" s="6"/>
      <c r="B37" s="65">
        <v>12</v>
      </c>
      <c r="C37" s="95" t="s">
        <v>337</v>
      </c>
      <c r="D37" s="8" t="s">
        <v>294</v>
      </c>
      <c r="E37" s="133" t="s">
        <v>41</v>
      </c>
      <c r="F37" s="451">
        <v>27</v>
      </c>
      <c r="G37" s="426"/>
      <c r="H37" s="337">
        <f>F37*G37</f>
        <v>0</v>
      </c>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s="7" customFormat="1" ht="54.75" customHeight="1" thickBot="1">
      <c r="A38" s="6"/>
      <c r="B38" s="409">
        <v>13</v>
      </c>
      <c r="C38" s="95" t="s">
        <v>337</v>
      </c>
      <c r="D38" s="395" t="s">
        <v>315</v>
      </c>
      <c r="E38" s="411" t="s">
        <v>41</v>
      </c>
      <c r="F38" s="458">
        <v>3</v>
      </c>
      <c r="G38" s="427"/>
      <c r="H38" s="187">
        <f>F38*G38</f>
        <v>0</v>
      </c>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s="7" customFormat="1" ht="19.899999999999999" customHeight="1" thickBot="1">
      <c r="A39" s="6"/>
      <c r="B39" s="811" t="s">
        <v>42</v>
      </c>
      <c r="C39" s="812"/>
      <c r="D39" s="812"/>
      <c r="E39" s="812"/>
      <c r="F39" s="812"/>
      <c r="G39" s="813"/>
      <c r="H39" s="418">
        <f>SUM(H32:H38)</f>
        <v>0</v>
      </c>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s="7" customFormat="1" ht="16.149999999999999" customHeight="1" thickBot="1">
      <c r="A40" s="6"/>
      <c r="B40" s="119"/>
      <c r="C40" s="119"/>
      <c r="D40" s="419" t="s">
        <v>43</v>
      </c>
      <c r="E40" s="120"/>
      <c r="F40" s="454"/>
      <c r="G40" s="431"/>
      <c r="H40" s="420"/>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s="18" customFormat="1" ht="77.45" customHeight="1">
      <c r="A41" s="17"/>
      <c r="B41" s="102">
        <v>14</v>
      </c>
      <c r="C41" s="95" t="s">
        <v>79</v>
      </c>
      <c r="D41" s="118" t="s">
        <v>295</v>
      </c>
      <c r="E41" s="99" t="s">
        <v>40</v>
      </c>
      <c r="F41" s="455">
        <v>1400</v>
      </c>
      <c r="G41" s="432"/>
      <c r="H41" s="183">
        <f>F41*G41</f>
        <v>0</v>
      </c>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row>
    <row r="42" spans="1:37" s="7" customFormat="1" ht="19.5" thickBot="1">
      <c r="A42" s="6"/>
      <c r="B42" s="122">
        <v>15</v>
      </c>
      <c r="C42" s="95" t="s">
        <v>80</v>
      </c>
      <c r="D42" s="105" t="s">
        <v>273</v>
      </c>
      <c r="E42" s="98" t="s">
        <v>39</v>
      </c>
      <c r="F42" s="456">
        <v>4931</v>
      </c>
      <c r="G42" s="433"/>
      <c r="H42" s="337">
        <f>F42*G42</f>
        <v>0</v>
      </c>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s="7" customFormat="1" ht="19.5" customHeight="1" thickBot="1">
      <c r="A43" s="6"/>
      <c r="B43" s="811" t="s">
        <v>44</v>
      </c>
      <c r="C43" s="812"/>
      <c r="D43" s="812"/>
      <c r="E43" s="812"/>
      <c r="F43" s="812"/>
      <c r="G43" s="813"/>
      <c r="H43" s="186">
        <f>SUM(H42+H41)</f>
        <v>0</v>
      </c>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s="7" customFormat="1" ht="16.899999999999999" customHeight="1" thickBot="1">
      <c r="A44" s="6"/>
      <c r="B44" s="370"/>
      <c r="C44" s="511"/>
      <c r="D44" s="419" t="s">
        <v>45</v>
      </c>
      <c r="E44" s="117"/>
      <c r="F44" s="512"/>
      <c r="G44" s="513"/>
      <c r="H44" s="420"/>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7" customFormat="1" ht="72" customHeight="1">
      <c r="A45" s="6"/>
      <c r="B45" s="102">
        <v>16</v>
      </c>
      <c r="C45" s="78" t="s">
        <v>81</v>
      </c>
      <c r="D45" s="70" t="s">
        <v>296</v>
      </c>
      <c r="E45" s="166" t="s">
        <v>40</v>
      </c>
      <c r="F45" s="455">
        <v>1100</v>
      </c>
      <c r="G45" s="432"/>
      <c r="H45" s="489">
        <f t="shared" ref="H45:H52" si="2">F45*G45</f>
        <v>0</v>
      </c>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ht="38.25" customHeight="1">
      <c r="A46" s="91"/>
      <c r="B46" s="334">
        <v>17</v>
      </c>
      <c r="C46" s="92" t="s">
        <v>82</v>
      </c>
      <c r="D46" s="93" t="s">
        <v>297</v>
      </c>
      <c r="E46" s="165" t="s">
        <v>39</v>
      </c>
      <c r="F46" s="457">
        <v>2600</v>
      </c>
      <c r="G46" s="435"/>
      <c r="H46" s="136">
        <f t="shared" si="2"/>
        <v>0</v>
      </c>
      <c r="I46" s="358"/>
      <c r="J46"/>
      <c r="K46"/>
      <c r="L46"/>
      <c r="M46"/>
      <c r="N46"/>
      <c r="O46"/>
      <c r="P46"/>
      <c r="Q46"/>
      <c r="R46"/>
      <c r="S46"/>
      <c r="T46"/>
      <c r="U46"/>
      <c r="V46"/>
      <c r="W46"/>
      <c r="X46"/>
      <c r="Y46"/>
      <c r="Z46"/>
      <c r="AA46"/>
      <c r="AB46"/>
      <c r="AC46"/>
      <c r="AD46"/>
      <c r="AE46"/>
      <c r="AF46"/>
      <c r="AG46"/>
      <c r="AH46"/>
      <c r="AI46"/>
      <c r="AJ46"/>
      <c r="AK46"/>
    </row>
    <row r="47" spans="1:37" s="7" customFormat="1" ht="27.75" customHeight="1">
      <c r="A47" s="6"/>
      <c r="B47" s="334">
        <v>18</v>
      </c>
      <c r="C47" s="95" t="s">
        <v>257</v>
      </c>
      <c r="D47" s="8" t="s">
        <v>298</v>
      </c>
      <c r="E47" s="133" t="s">
        <v>39</v>
      </c>
      <c r="F47" s="451">
        <v>3600</v>
      </c>
      <c r="G47" s="426"/>
      <c r="H47" s="136">
        <f t="shared" si="2"/>
        <v>0</v>
      </c>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ht="38.25" customHeight="1">
      <c r="A48" s="83"/>
      <c r="B48" s="65">
        <v>19</v>
      </c>
      <c r="C48" s="92" t="s">
        <v>338</v>
      </c>
      <c r="D48" s="93" t="s">
        <v>258</v>
      </c>
      <c r="E48" s="165" t="s">
        <v>38</v>
      </c>
      <c r="F48" s="457">
        <v>214</v>
      </c>
      <c r="G48" s="435"/>
      <c r="H48" s="136">
        <f t="shared" si="2"/>
        <v>0</v>
      </c>
      <c r="I48"/>
      <c r="J48"/>
      <c r="K48"/>
      <c r="L48"/>
      <c r="M48"/>
      <c r="N48"/>
      <c r="O48"/>
      <c r="P48"/>
      <c r="Q48"/>
      <c r="R48"/>
      <c r="S48"/>
      <c r="T48"/>
      <c r="U48"/>
      <c r="V48"/>
      <c r="W48"/>
      <c r="X48"/>
      <c r="Y48"/>
      <c r="Z48"/>
      <c r="AA48"/>
      <c r="AB48"/>
      <c r="AC48"/>
      <c r="AD48"/>
      <c r="AE48"/>
      <c r="AF48"/>
      <c r="AG48"/>
      <c r="AH48"/>
      <c r="AI48"/>
      <c r="AJ48"/>
      <c r="AK48"/>
    </row>
    <row r="49" spans="1:37" s="359" customFormat="1" ht="56.25">
      <c r="B49" s="65">
        <v>20</v>
      </c>
      <c r="C49" s="92" t="s">
        <v>339</v>
      </c>
      <c r="D49" s="189" t="s">
        <v>259</v>
      </c>
      <c r="E49" s="165" t="s">
        <v>39</v>
      </c>
      <c r="F49" s="457">
        <v>3640</v>
      </c>
      <c r="G49" s="436"/>
      <c r="H49" s="136">
        <f t="shared" si="2"/>
        <v>0</v>
      </c>
    </row>
    <row r="50" spans="1:37" ht="49.15" customHeight="1">
      <c r="A50" s="91"/>
      <c r="B50" s="334">
        <v>21</v>
      </c>
      <c r="C50" s="95" t="s">
        <v>83</v>
      </c>
      <c r="D50" s="8" t="s">
        <v>299</v>
      </c>
      <c r="E50" s="133" t="s">
        <v>38</v>
      </c>
      <c r="F50" s="451">
        <v>1000</v>
      </c>
      <c r="G50" s="426"/>
      <c r="H50" s="136">
        <f t="shared" si="2"/>
        <v>0</v>
      </c>
      <c r="I50"/>
      <c r="J50"/>
      <c r="K50"/>
      <c r="L50"/>
      <c r="M50"/>
      <c r="N50"/>
      <c r="O50"/>
      <c r="P50"/>
      <c r="Q50"/>
      <c r="R50"/>
      <c r="S50"/>
      <c r="T50"/>
      <c r="U50"/>
      <c r="V50"/>
      <c r="W50"/>
      <c r="X50"/>
      <c r="Y50"/>
      <c r="Z50"/>
      <c r="AA50"/>
      <c r="AB50"/>
      <c r="AC50"/>
      <c r="AD50"/>
      <c r="AE50"/>
      <c r="AF50"/>
      <c r="AG50"/>
      <c r="AH50"/>
      <c r="AI50"/>
      <c r="AJ50"/>
      <c r="AK50"/>
    </row>
    <row r="51" spans="1:37" ht="49.15" customHeight="1">
      <c r="A51" s="91"/>
      <c r="B51" s="334">
        <v>22</v>
      </c>
      <c r="C51" s="92" t="s">
        <v>83</v>
      </c>
      <c r="D51" s="8" t="s">
        <v>300</v>
      </c>
      <c r="E51" s="133" t="s">
        <v>38</v>
      </c>
      <c r="F51" s="451">
        <v>700</v>
      </c>
      <c r="G51" s="426"/>
      <c r="H51" s="136">
        <f t="shared" si="2"/>
        <v>0</v>
      </c>
      <c r="I51"/>
      <c r="J51"/>
      <c r="K51"/>
      <c r="L51"/>
      <c r="M51"/>
      <c r="N51"/>
      <c r="O51"/>
      <c r="P51"/>
      <c r="Q51"/>
      <c r="R51"/>
      <c r="S51"/>
      <c r="T51"/>
      <c r="U51"/>
      <c r="V51"/>
      <c r="W51"/>
      <c r="X51"/>
      <c r="Y51"/>
      <c r="Z51"/>
      <c r="AA51"/>
      <c r="AB51"/>
      <c r="AC51"/>
      <c r="AD51"/>
      <c r="AE51"/>
      <c r="AF51"/>
      <c r="AG51"/>
      <c r="AH51"/>
      <c r="AI51"/>
      <c r="AJ51"/>
      <c r="AK51"/>
    </row>
    <row r="52" spans="1:37" s="6" customFormat="1" ht="61.5" customHeight="1" thickBot="1">
      <c r="B52" s="414">
        <v>23</v>
      </c>
      <c r="C52" s="523" t="s">
        <v>96</v>
      </c>
      <c r="D52" s="395" t="s">
        <v>358</v>
      </c>
      <c r="E52" s="411" t="s">
        <v>39</v>
      </c>
      <c r="F52" s="458">
        <v>1000</v>
      </c>
      <c r="G52" s="427"/>
      <c r="H52" s="187">
        <f t="shared" si="2"/>
        <v>0</v>
      </c>
    </row>
    <row r="53" spans="1:37" s="7" customFormat="1" ht="21.75" customHeight="1" thickBot="1">
      <c r="A53" s="6"/>
      <c r="B53" s="811" t="s">
        <v>46</v>
      </c>
      <c r="C53" s="812"/>
      <c r="D53" s="812"/>
      <c r="E53" s="812"/>
      <c r="F53" s="812"/>
      <c r="G53" s="813"/>
      <c r="H53" s="466">
        <f>SUM(H44:H52)</f>
        <v>0</v>
      </c>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row>
    <row r="54" spans="1:37" s="6" customFormat="1" ht="20.45" customHeight="1" thickBot="1">
      <c r="B54" s="125"/>
      <c r="C54" s="126"/>
      <c r="D54" s="416" t="s">
        <v>47</v>
      </c>
      <c r="E54" s="117"/>
      <c r="F54" s="459"/>
      <c r="G54" s="437"/>
      <c r="H54" s="417"/>
    </row>
    <row r="55" spans="1:37" s="2" customFormat="1" ht="19.5" thickBot="1">
      <c r="A55" s="1"/>
      <c r="B55" s="495"/>
      <c r="C55" s="846" t="s">
        <v>330</v>
      </c>
      <c r="D55" s="847"/>
      <c r="E55" s="847"/>
      <c r="F55" s="847"/>
      <c r="G55" s="847"/>
      <c r="H55" s="848"/>
    </row>
    <row r="56" spans="1:37" s="6" customFormat="1" ht="42.75" customHeight="1">
      <c r="B56" s="9">
        <v>24</v>
      </c>
      <c r="C56" s="390"/>
      <c r="D56" s="42" t="s">
        <v>301</v>
      </c>
      <c r="E56" s="160" t="s">
        <v>40</v>
      </c>
      <c r="F56" s="450">
        <v>59</v>
      </c>
      <c r="G56" s="429"/>
      <c r="H56" s="179">
        <f>F56*G56</f>
        <v>0</v>
      </c>
    </row>
    <row r="57" spans="1:37" s="6" customFormat="1" ht="56.25" customHeight="1">
      <c r="B57" s="65">
        <v>25</v>
      </c>
      <c r="C57" s="368"/>
      <c r="D57" s="8" t="s">
        <v>302</v>
      </c>
      <c r="E57" s="133" t="s">
        <v>38</v>
      </c>
      <c r="F57" s="451">
        <v>624</v>
      </c>
      <c r="G57" s="426"/>
      <c r="H57" s="136">
        <f>F57*G57</f>
        <v>0</v>
      </c>
    </row>
    <row r="58" spans="1:37" s="6" customFormat="1" ht="56.25" customHeight="1">
      <c r="B58" s="65">
        <v>26</v>
      </c>
      <c r="C58" s="368"/>
      <c r="D58" s="8" t="s">
        <v>303</v>
      </c>
      <c r="E58" s="133" t="s">
        <v>39</v>
      </c>
      <c r="F58" s="451">
        <v>390</v>
      </c>
      <c r="G58" s="426"/>
      <c r="H58" s="136">
        <f>F58*G58</f>
        <v>0</v>
      </c>
    </row>
    <row r="59" spans="1:37" s="6" customFormat="1" ht="51.75" customHeight="1" thickBot="1">
      <c r="B59" s="409">
        <v>27</v>
      </c>
      <c r="C59" s="410"/>
      <c r="D59" s="395" t="s">
        <v>304</v>
      </c>
      <c r="E59" s="411" t="s">
        <v>40</v>
      </c>
      <c r="F59" s="458">
        <v>46</v>
      </c>
      <c r="G59" s="427"/>
      <c r="H59" s="187">
        <f>F59*G59</f>
        <v>0</v>
      </c>
    </row>
    <row r="60" spans="1:37" s="7" customFormat="1" ht="20.25" customHeight="1" thickBot="1">
      <c r="A60" s="6"/>
      <c r="B60" s="811" t="s">
        <v>353</v>
      </c>
      <c r="C60" s="812"/>
      <c r="D60" s="812"/>
      <c r="E60" s="812"/>
      <c r="F60" s="812"/>
      <c r="G60" s="813"/>
      <c r="H60" s="186">
        <f>SUM(H56:H59)</f>
        <v>0</v>
      </c>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row>
    <row r="61" spans="1:37" s="2" customFormat="1" ht="19.5" thickBot="1">
      <c r="A61" s="1"/>
      <c r="B61" s="496"/>
      <c r="C61" s="849" t="s">
        <v>331</v>
      </c>
      <c r="D61" s="850"/>
      <c r="E61" s="299"/>
      <c r="F61" s="497"/>
      <c r="G61" s="372"/>
      <c r="H61" s="183"/>
    </row>
    <row r="62" spans="1:37" s="7" customFormat="1" ht="19.5" thickBot="1">
      <c r="A62" s="6"/>
      <c r="B62" s="113"/>
      <c r="C62" s="114"/>
      <c r="D62" s="506" t="s">
        <v>351</v>
      </c>
      <c r="E62" s="503"/>
      <c r="F62" s="503"/>
      <c r="G62" s="503"/>
      <c r="H62" s="507"/>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row>
    <row r="63" spans="1:37" s="7" customFormat="1" ht="75">
      <c r="A63" s="6"/>
      <c r="B63" s="102">
        <v>28</v>
      </c>
      <c r="C63" s="78" t="s">
        <v>77</v>
      </c>
      <c r="D63" s="70" t="s">
        <v>340</v>
      </c>
      <c r="E63" s="166" t="s">
        <v>37</v>
      </c>
      <c r="F63" s="79">
        <v>0.6</v>
      </c>
      <c r="G63" s="71"/>
      <c r="H63" s="183">
        <f>(F63*G63)</f>
        <v>0</v>
      </c>
      <c r="I63" s="6"/>
      <c r="J63" s="6" t="s">
        <v>54</v>
      </c>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row>
    <row r="64" spans="1:37" s="7" customFormat="1" ht="16.149999999999999" customHeight="1">
      <c r="A64" s="6"/>
      <c r="B64" s="722"/>
      <c r="C64" s="505"/>
      <c r="D64" s="8" t="s">
        <v>352</v>
      </c>
      <c r="E64" s="19"/>
      <c r="F64" s="505"/>
      <c r="G64" s="505"/>
      <c r="H64" s="723"/>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row>
    <row r="65" spans="1:37" ht="56.25">
      <c r="B65" s="65">
        <v>29</v>
      </c>
      <c r="C65" s="353" t="s">
        <v>95</v>
      </c>
      <c r="D65" s="354" t="s">
        <v>341</v>
      </c>
      <c r="E65" s="19" t="s">
        <v>38</v>
      </c>
      <c r="F65" s="69">
        <v>20</v>
      </c>
      <c r="G65" s="63"/>
      <c r="H65" s="136">
        <f t="shared" ref="H65" si="3">F65*G65</f>
        <v>0</v>
      </c>
    </row>
    <row r="66" spans="1:37" ht="56.25">
      <c r="B66" s="65">
        <v>30</v>
      </c>
      <c r="C66" s="95" t="s">
        <v>79</v>
      </c>
      <c r="D66" s="354" t="s">
        <v>362</v>
      </c>
      <c r="E66" s="19" t="s">
        <v>40</v>
      </c>
      <c r="F66" s="69">
        <v>862.52</v>
      </c>
      <c r="G66" s="63"/>
      <c r="H66" s="136"/>
    </row>
    <row r="67" spans="1:37" ht="18.75">
      <c r="B67" s="65">
        <v>31</v>
      </c>
      <c r="C67" s="95" t="s">
        <v>79</v>
      </c>
      <c r="D67" s="354" t="s">
        <v>342</v>
      </c>
      <c r="E67" s="19" t="s">
        <v>40</v>
      </c>
      <c r="F67" s="69">
        <v>646.89</v>
      </c>
      <c r="G67" s="63"/>
      <c r="H67" s="136">
        <f t="shared" ref="H67:H74" si="4">F67*G67</f>
        <v>0</v>
      </c>
    </row>
    <row r="68" spans="1:37" ht="18.75">
      <c r="B68" s="65">
        <v>32</v>
      </c>
      <c r="C68" s="95" t="s">
        <v>79</v>
      </c>
      <c r="D68" s="354" t="s">
        <v>343</v>
      </c>
      <c r="E68" s="19" t="s">
        <v>40</v>
      </c>
      <c r="F68" s="69">
        <v>215.63</v>
      </c>
      <c r="G68" s="63"/>
      <c r="H68" s="136">
        <f t="shared" si="4"/>
        <v>0</v>
      </c>
    </row>
    <row r="69" spans="1:37" ht="37.5">
      <c r="B69" s="65">
        <v>33</v>
      </c>
      <c r="C69" s="95"/>
      <c r="D69" s="354" t="s">
        <v>344</v>
      </c>
      <c r="E69" s="133" t="s">
        <v>39</v>
      </c>
      <c r="F69" s="69">
        <v>566.82000000000005</v>
      </c>
      <c r="G69" s="63"/>
      <c r="H69" s="136">
        <f t="shared" si="4"/>
        <v>0</v>
      </c>
    </row>
    <row r="70" spans="1:37" ht="56.25">
      <c r="B70" s="65">
        <v>34</v>
      </c>
      <c r="C70" s="95"/>
      <c r="D70" s="354" t="s">
        <v>345</v>
      </c>
      <c r="E70" s="19" t="s">
        <v>40</v>
      </c>
      <c r="F70" s="69">
        <v>79.91</v>
      </c>
      <c r="G70" s="63"/>
      <c r="H70" s="136">
        <f t="shared" si="4"/>
        <v>0</v>
      </c>
    </row>
    <row r="71" spans="1:37" ht="75">
      <c r="B71" s="65">
        <v>35</v>
      </c>
      <c r="C71" s="95"/>
      <c r="D71" s="354" t="s">
        <v>346</v>
      </c>
      <c r="E71" s="19" t="s">
        <v>40</v>
      </c>
      <c r="F71" s="69">
        <v>172.84</v>
      </c>
      <c r="G71" s="63"/>
      <c r="H71" s="136">
        <f t="shared" si="4"/>
        <v>0</v>
      </c>
    </row>
    <row r="72" spans="1:37" ht="56.25">
      <c r="B72" s="65">
        <v>36</v>
      </c>
      <c r="C72" s="95"/>
      <c r="D72" s="354" t="s">
        <v>347</v>
      </c>
      <c r="E72" s="19" t="s">
        <v>38</v>
      </c>
      <c r="F72" s="69">
        <v>566.82000000000005</v>
      </c>
      <c r="G72" s="63"/>
      <c r="H72" s="136">
        <f t="shared" si="4"/>
        <v>0</v>
      </c>
    </row>
    <row r="73" spans="1:37" ht="56.25">
      <c r="B73" s="65">
        <v>37</v>
      </c>
      <c r="C73" s="95"/>
      <c r="D73" s="354" t="s">
        <v>348</v>
      </c>
      <c r="E73" s="19" t="s">
        <v>40</v>
      </c>
      <c r="F73" s="69">
        <v>389.13</v>
      </c>
      <c r="G73" s="63"/>
      <c r="H73" s="136">
        <f t="shared" si="4"/>
        <v>0</v>
      </c>
    </row>
    <row r="74" spans="1:37" ht="81" customHeight="1" thickBot="1">
      <c r="B74" s="409">
        <v>38</v>
      </c>
      <c r="C74" s="413"/>
      <c r="D74" s="502" t="s">
        <v>349</v>
      </c>
      <c r="E74" s="501" t="s">
        <v>40</v>
      </c>
      <c r="F74" s="396">
        <v>170.05</v>
      </c>
      <c r="G74" s="389"/>
      <c r="H74" s="415">
        <f t="shared" si="4"/>
        <v>0</v>
      </c>
    </row>
    <row r="75" spans="1:37" s="7" customFormat="1" ht="21.75" customHeight="1" thickBot="1">
      <c r="A75" s="6"/>
      <c r="B75" s="854" t="s">
        <v>44</v>
      </c>
      <c r="C75" s="855"/>
      <c r="D75" s="855"/>
      <c r="E75" s="855"/>
      <c r="F75" s="855"/>
      <c r="G75" s="856"/>
      <c r="H75" s="251">
        <f>SUM(H65:H74)</f>
        <v>0</v>
      </c>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1:37" ht="19.5" thickBot="1">
      <c r="B76" s="487"/>
      <c r="C76" s="488"/>
      <c r="D76" s="504" t="s">
        <v>350</v>
      </c>
      <c r="E76" s="484"/>
      <c r="F76" s="80"/>
      <c r="G76" s="81"/>
      <c r="H76" s="186"/>
    </row>
    <row r="77" spans="1:37" ht="117" customHeight="1">
      <c r="A77" s="12"/>
      <c r="B77" s="82">
        <v>39</v>
      </c>
      <c r="C77" s="78" t="s">
        <v>85</v>
      </c>
      <c r="D77" s="70" t="s">
        <v>316</v>
      </c>
      <c r="E77" s="99"/>
      <c r="F77" s="79"/>
      <c r="G77" s="71"/>
      <c r="H77" s="183"/>
    </row>
    <row r="78" spans="1:37" ht="18.75">
      <c r="A78" s="12"/>
      <c r="B78" s="55">
        <v>40</v>
      </c>
      <c r="C78" s="95"/>
      <c r="D78" s="8" t="s">
        <v>317</v>
      </c>
      <c r="E78" s="19" t="s">
        <v>38</v>
      </c>
      <c r="F78" s="69">
        <v>432.43</v>
      </c>
      <c r="G78" s="63"/>
      <c r="H78" s="136">
        <f t="shared" ref="H78:H79" si="5">(F78*G78)</f>
        <v>0</v>
      </c>
    </row>
    <row r="79" spans="1:37" ht="18.75">
      <c r="A79" s="12"/>
      <c r="B79" s="55">
        <v>41</v>
      </c>
      <c r="C79" s="95"/>
      <c r="D79" s="8" t="s">
        <v>318</v>
      </c>
      <c r="E79" s="19" t="s">
        <v>38</v>
      </c>
      <c r="F79" s="69">
        <v>134.44999999999999</v>
      </c>
      <c r="G79" s="63"/>
      <c r="H79" s="136">
        <f t="shared" si="5"/>
        <v>0</v>
      </c>
    </row>
    <row r="80" spans="1:37" s="2" customFormat="1" ht="19.5" thickBot="1">
      <c r="A80" s="12"/>
      <c r="B80" s="857"/>
      <c r="C80" s="858"/>
      <c r="D80" s="858"/>
      <c r="E80" s="858"/>
      <c r="F80" s="858"/>
      <c r="G80" s="859"/>
      <c r="H80" s="510">
        <f>SUM(H78:H79)</f>
        <v>0</v>
      </c>
    </row>
    <row r="81" spans="1:8" s="2" customFormat="1" ht="19.5" thickBot="1">
      <c r="A81" s="12"/>
      <c r="B81" s="508"/>
      <c r="C81" s="509"/>
      <c r="D81" s="504" t="s">
        <v>319</v>
      </c>
      <c r="E81" s="120"/>
      <c r="F81" s="80"/>
      <c r="G81" s="81"/>
      <c r="H81" s="397"/>
    </row>
    <row r="82" spans="1:8" s="2" customFormat="1" ht="206.25">
      <c r="A82" s="12"/>
      <c r="B82" s="82">
        <v>42</v>
      </c>
      <c r="C82" s="78"/>
      <c r="D82" s="70" t="s">
        <v>320</v>
      </c>
      <c r="E82" s="99"/>
      <c r="F82" s="79"/>
      <c r="G82" s="71"/>
      <c r="H82" s="183"/>
    </row>
    <row r="83" spans="1:8" s="2" customFormat="1" ht="18.75">
      <c r="A83" s="12"/>
      <c r="B83" s="55">
        <v>43</v>
      </c>
      <c r="C83" s="95"/>
      <c r="D83" s="8" t="s">
        <v>321</v>
      </c>
      <c r="E83" s="19" t="s">
        <v>41</v>
      </c>
      <c r="F83" s="69">
        <v>1</v>
      </c>
      <c r="G83" s="63"/>
      <c r="H83" s="136">
        <f t="shared" ref="H83:H89" si="6">F83*G83</f>
        <v>0</v>
      </c>
    </row>
    <row r="84" spans="1:8" s="2" customFormat="1" ht="18.75">
      <c r="A84" s="12"/>
      <c r="B84" s="55">
        <v>44</v>
      </c>
      <c r="C84" s="95"/>
      <c r="D84" s="8" t="s">
        <v>322</v>
      </c>
      <c r="E84" s="19" t="s">
        <v>41</v>
      </c>
      <c r="F84" s="69">
        <v>24</v>
      </c>
      <c r="G84" s="63"/>
      <c r="H84" s="136">
        <f t="shared" si="6"/>
        <v>0</v>
      </c>
    </row>
    <row r="85" spans="1:8" s="2" customFormat="1" ht="18.75">
      <c r="A85" s="12"/>
      <c r="B85" s="55">
        <v>45</v>
      </c>
      <c r="C85" s="95"/>
      <c r="D85" s="8" t="s">
        <v>323</v>
      </c>
      <c r="E85" s="19" t="s">
        <v>41</v>
      </c>
      <c r="F85" s="69">
        <v>4</v>
      </c>
      <c r="G85" s="63"/>
      <c r="H85" s="136">
        <f t="shared" si="6"/>
        <v>0</v>
      </c>
    </row>
    <row r="86" spans="1:8" s="2" customFormat="1" ht="18.75">
      <c r="A86" s="12"/>
      <c r="B86" s="55">
        <v>46</v>
      </c>
      <c r="C86" s="95"/>
      <c r="D86" s="8" t="s">
        <v>324</v>
      </c>
      <c r="E86" s="19" t="s">
        <v>41</v>
      </c>
      <c r="F86" s="69">
        <v>2</v>
      </c>
      <c r="G86" s="63"/>
      <c r="H86" s="136">
        <f t="shared" si="6"/>
        <v>0</v>
      </c>
    </row>
    <row r="87" spans="1:8" s="2" customFormat="1" ht="93.75">
      <c r="A87" s="12"/>
      <c r="B87" s="55">
        <v>47</v>
      </c>
      <c r="C87" s="95"/>
      <c r="D87" s="8" t="s">
        <v>325</v>
      </c>
      <c r="E87" s="19" t="s">
        <v>41</v>
      </c>
      <c r="F87" s="69">
        <v>31</v>
      </c>
      <c r="G87" s="63"/>
      <c r="H87" s="136">
        <f t="shared" si="6"/>
        <v>0</v>
      </c>
    </row>
    <row r="88" spans="1:8" s="2" customFormat="1" ht="37.5">
      <c r="A88" s="12"/>
      <c r="B88" s="55">
        <v>48</v>
      </c>
      <c r="C88" s="95"/>
      <c r="D88" s="8" t="s">
        <v>326</v>
      </c>
      <c r="E88" s="19" t="s">
        <v>38</v>
      </c>
      <c r="F88" s="69">
        <v>120</v>
      </c>
      <c r="G88" s="63"/>
      <c r="H88" s="136">
        <f t="shared" si="6"/>
        <v>0</v>
      </c>
    </row>
    <row r="89" spans="1:8" s="2" customFormat="1" ht="262.5">
      <c r="A89" s="12"/>
      <c r="B89" s="55">
        <v>49</v>
      </c>
      <c r="C89" s="95"/>
      <c r="D89" s="8" t="s">
        <v>355</v>
      </c>
      <c r="E89" s="19" t="s">
        <v>41</v>
      </c>
      <c r="F89" s="69">
        <v>31</v>
      </c>
      <c r="G89" s="63"/>
      <c r="H89" s="136">
        <f t="shared" si="6"/>
        <v>0</v>
      </c>
    </row>
    <row r="90" spans="1:8" s="2" customFormat="1" ht="18.75">
      <c r="A90" s="1"/>
      <c r="B90" s="860" t="s">
        <v>354</v>
      </c>
      <c r="C90" s="861"/>
      <c r="D90" s="861"/>
      <c r="E90" s="861"/>
      <c r="F90" s="861"/>
      <c r="G90" s="862"/>
      <c r="H90" s="136">
        <f>SUM(H82:H89)</f>
        <v>0</v>
      </c>
    </row>
    <row r="91" spans="1:8" s="2" customFormat="1" ht="18.75">
      <c r="A91" s="1"/>
      <c r="B91" s="55"/>
      <c r="C91" s="95"/>
      <c r="D91" s="8" t="s">
        <v>357</v>
      </c>
      <c r="E91" s="19"/>
      <c r="F91" s="69"/>
      <c r="G91" s="63"/>
      <c r="H91" s="136"/>
    </row>
    <row r="92" spans="1:8" s="2" customFormat="1" ht="56.25">
      <c r="A92" s="1"/>
      <c r="B92" s="514">
        <v>50</v>
      </c>
      <c r="C92" s="95"/>
      <c r="D92" s="8" t="s">
        <v>356</v>
      </c>
      <c r="E92" s="19" t="s">
        <v>38</v>
      </c>
      <c r="F92" s="69">
        <v>566.82000000000005</v>
      </c>
      <c r="G92" s="63"/>
      <c r="H92" s="136">
        <f>F92*G92</f>
        <v>0</v>
      </c>
    </row>
    <row r="93" spans="1:8" s="2" customFormat="1" ht="19.5" thickBot="1">
      <c r="A93" s="1"/>
      <c r="B93" s="490"/>
      <c r="C93" s="73"/>
      <c r="D93" s="863" t="s">
        <v>327</v>
      </c>
      <c r="E93" s="863"/>
      <c r="F93" s="863"/>
      <c r="G93" s="863"/>
      <c r="H93" s="337">
        <f>SUM(H92:H92)</f>
        <v>0</v>
      </c>
    </row>
    <row r="94" spans="1:8" s="2" customFormat="1" ht="18.75" thickBot="1">
      <c r="A94" s="1"/>
      <c r="B94" s="491"/>
      <c r="C94" s="516"/>
      <c r="D94" s="851" t="s">
        <v>332</v>
      </c>
      <c r="E94" s="852"/>
      <c r="F94" s="852"/>
      <c r="G94" s="853"/>
      <c r="H94" s="493">
        <f>SUM(H60)</f>
        <v>0</v>
      </c>
    </row>
    <row r="95" spans="1:8" s="2" customFormat="1" ht="18.75" thickBot="1">
      <c r="A95" s="1"/>
      <c r="B95" s="491"/>
      <c r="C95" s="492"/>
      <c r="D95" s="851" t="s">
        <v>328</v>
      </c>
      <c r="E95" s="852"/>
      <c r="F95" s="852"/>
      <c r="G95" s="853"/>
      <c r="H95" s="493">
        <f>SUM(H90,H80,H75)</f>
        <v>0</v>
      </c>
    </row>
    <row r="96" spans="1:8" ht="19.5" customHeight="1" thickBot="1">
      <c r="B96" s="811" t="s">
        <v>329</v>
      </c>
      <c r="C96" s="812"/>
      <c r="D96" s="812"/>
      <c r="E96" s="812"/>
      <c r="F96" s="812"/>
      <c r="G96" s="813"/>
      <c r="H96" s="494">
        <f>SUM(H93:H95,H62)</f>
        <v>0</v>
      </c>
    </row>
    <row r="97" spans="1:37" ht="19.5" thickBot="1">
      <c r="A97" s="2"/>
      <c r="B97" s="45"/>
      <c r="C97" s="46"/>
      <c r="D97" s="47" t="s">
        <v>305</v>
      </c>
      <c r="E97" s="46"/>
      <c r="F97" s="460"/>
      <c r="G97" s="438"/>
      <c r="H97" s="724"/>
      <c r="J97"/>
      <c r="K97"/>
      <c r="L97"/>
      <c r="M97"/>
      <c r="N97"/>
      <c r="O97"/>
      <c r="P97"/>
      <c r="Q97"/>
      <c r="R97"/>
      <c r="S97"/>
      <c r="T97"/>
      <c r="U97"/>
      <c r="V97"/>
      <c r="W97"/>
      <c r="X97"/>
      <c r="Y97"/>
      <c r="Z97"/>
      <c r="AA97"/>
      <c r="AB97"/>
      <c r="AC97"/>
      <c r="AD97"/>
      <c r="AE97"/>
      <c r="AF97"/>
      <c r="AG97"/>
      <c r="AH97"/>
      <c r="AI97"/>
      <c r="AJ97"/>
      <c r="AK97"/>
    </row>
    <row r="98" spans="1:37" ht="19.5" thickBot="1">
      <c r="A98" s="2"/>
      <c r="B98" s="392"/>
      <c r="C98" s="393"/>
      <c r="D98" s="176" t="s">
        <v>306</v>
      </c>
      <c r="E98" s="394"/>
      <c r="F98" s="461"/>
      <c r="G98" s="439"/>
      <c r="H98" s="172"/>
      <c r="J98"/>
      <c r="K98"/>
      <c r="L98"/>
      <c r="M98"/>
      <c r="N98"/>
      <c r="O98"/>
      <c r="P98"/>
      <c r="Q98"/>
      <c r="R98"/>
      <c r="S98"/>
      <c r="T98"/>
      <c r="U98"/>
      <c r="V98"/>
      <c r="W98"/>
      <c r="X98"/>
      <c r="Y98"/>
      <c r="Z98"/>
      <c r="AA98"/>
      <c r="AB98"/>
      <c r="AC98"/>
      <c r="AD98"/>
      <c r="AE98"/>
      <c r="AF98"/>
      <c r="AG98"/>
      <c r="AH98"/>
      <c r="AI98"/>
      <c r="AJ98"/>
      <c r="AK98"/>
    </row>
    <row r="99" spans="1:37" ht="75">
      <c r="A99" s="2"/>
      <c r="B99" s="96">
        <v>51</v>
      </c>
      <c r="C99" s="94" t="s">
        <v>61</v>
      </c>
      <c r="D99" s="42" t="s">
        <v>200</v>
      </c>
      <c r="E99" s="20" t="s">
        <v>62</v>
      </c>
      <c r="F99" s="68">
        <v>7</v>
      </c>
      <c r="G99" s="67"/>
      <c r="H99" s="179">
        <f>(F99*G99)</f>
        <v>0</v>
      </c>
      <c r="I99"/>
      <c r="J99"/>
      <c r="K99"/>
      <c r="L99"/>
      <c r="M99"/>
      <c r="N99"/>
      <c r="O99"/>
      <c r="P99"/>
      <c r="Q99"/>
      <c r="R99"/>
      <c r="S99"/>
      <c r="T99"/>
      <c r="U99"/>
      <c r="V99"/>
      <c r="W99"/>
      <c r="X99"/>
      <c r="Y99"/>
      <c r="Z99"/>
      <c r="AA99"/>
      <c r="AB99"/>
      <c r="AC99"/>
      <c r="AD99"/>
      <c r="AE99"/>
      <c r="AF99"/>
      <c r="AG99"/>
      <c r="AH99"/>
      <c r="AI99"/>
      <c r="AJ99"/>
      <c r="AK99"/>
    </row>
    <row r="100" spans="1:37" ht="56.25">
      <c r="A100" s="2"/>
      <c r="B100" s="97">
        <v>52</v>
      </c>
      <c r="C100" s="95" t="s">
        <v>61</v>
      </c>
      <c r="D100" s="8" t="s">
        <v>201</v>
      </c>
      <c r="E100" s="19" t="s">
        <v>62</v>
      </c>
      <c r="F100" s="69">
        <v>13</v>
      </c>
      <c r="G100" s="63"/>
      <c r="H100" s="136">
        <f t="shared" ref="H100:H103" si="7">(F100*G100)</f>
        <v>0</v>
      </c>
      <c r="I100"/>
      <c r="J100"/>
      <c r="K100"/>
      <c r="L100"/>
      <c r="M100"/>
      <c r="N100"/>
      <c r="O100"/>
      <c r="P100"/>
      <c r="Q100"/>
      <c r="R100"/>
      <c r="S100"/>
      <c r="T100"/>
      <c r="U100"/>
      <c r="V100"/>
      <c r="W100"/>
      <c r="X100"/>
      <c r="Y100"/>
      <c r="Z100"/>
      <c r="AA100"/>
      <c r="AB100"/>
      <c r="AC100"/>
      <c r="AD100"/>
      <c r="AE100"/>
      <c r="AF100"/>
      <c r="AG100"/>
      <c r="AH100"/>
      <c r="AI100"/>
      <c r="AJ100"/>
      <c r="AK100"/>
    </row>
    <row r="101" spans="1:37" ht="56.25">
      <c r="A101" s="2"/>
      <c r="B101" s="97">
        <v>53</v>
      </c>
      <c r="C101" s="95" t="s">
        <v>61</v>
      </c>
      <c r="D101" s="8" t="s">
        <v>202</v>
      </c>
      <c r="E101" s="19" t="s">
        <v>62</v>
      </c>
      <c r="F101" s="69">
        <v>30</v>
      </c>
      <c r="G101" s="63"/>
      <c r="H101" s="136">
        <f>(F101*G101)</f>
        <v>0</v>
      </c>
      <c r="I101"/>
      <c r="J101"/>
      <c r="K101"/>
      <c r="L101"/>
      <c r="M101" s="408"/>
      <c r="N101"/>
      <c r="O101"/>
      <c r="P101"/>
      <c r="Q101"/>
      <c r="R101"/>
      <c r="S101"/>
      <c r="T101"/>
      <c r="U101"/>
      <c r="V101"/>
      <c r="W101"/>
      <c r="X101"/>
      <c r="Y101"/>
      <c r="Z101"/>
      <c r="AA101"/>
      <c r="AB101"/>
      <c r="AC101"/>
      <c r="AD101"/>
      <c r="AE101"/>
      <c r="AF101"/>
      <c r="AG101"/>
      <c r="AH101"/>
      <c r="AI101"/>
      <c r="AJ101"/>
      <c r="AK101"/>
    </row>
    <row r="102" spans="1:37" ht="75">
      <c r="A102" s="2"/>
      <c r="B102" s="55">
        <v>54</v>
      </c>
      <c r="C102" s="95" t="s">
        <v>61</v>
      </c>
      <c r="D102" s="8" t="s">
        <v>98</v>
      </c>
      <c r="E102" s="19" t="s">
        <v>38</v>
      </c>
      <c r="F102" s="69">
        <v>91</v>
      </c>
      <c r="G102" s="63"/>
      <c r="H102" s="136">
        <f t="shared" si="7"/>
        <v>0</v>
      </c>
      <c r="I102"/>
      <c r="J102"/>
      <c r="K102"/>
      <c r="L102"/>
      <c r="M102" s="810"/>
      <c r="N102"/>
      <c r="O102"/>
      <c r="P102"/>
      <c r="Q102"/>
      <c r="R102"/>
      <c r="S102"/>
      <c r="T102"/>
      <c r="U102"/>
      <c r="V102"/>
      <c r="W102"/>
      <c r="X102"/>
      <c r="Y102"/>
      <c r="Z102"/>
      <c r="AA102"/>
      <c r="AB102"/>
      <c r="AC102"/>
      <c r="AD102"/>
      <c r="AE102"/>
      <c r="AF102"/>
      <c r="AG102"/>
      <c r="AH102"/>
      <c r="AI102"/>
      <c r="AJ102"/>
      <c r="AK102"/>
    </row>
    <row r="103" spans="1:37" ht="56.25">
      <c r="A103" s="2"/>
      <c r="B103" s="72">
        <v>55</v>
      </c>
      <c r="C103" s="123" t="s">
        <v>99</v>
      </c>
      <c r="D103" s="74" t="s">
        <v>128</v>
      </c>
      <c r="E103" s="98" t="s">
        <v>40</v>
      </c>
      <c r="F103" s="75">
        <v>4.5999999999999996</v>
      </c>
      <c r="G103" s="76"/>
      <c r="H103" s="337">
        <f t="shared" si="7"/>
        <v>0</v>
      </c>
      <c r="I103"/>
      <c r="J103"/>
      <c r="K103"/>
      <c r="L103"/>
      <c r="M103"/>
      <c r="N103"/>
      <c r="O103"/>
      <c r="P103"/>
      <c r="Q103"/>
      <c r="R103"/>
      <c r="S103"/>
      <c r="T103"/>
      <c r="U103"/>
      <c r="V103"/>
      <c r="W103"/>
      <c r="X103"/>
      <c r="Y103"/>
      <c r="Z103"/>
      <c r="AA103"/>
      <c r="AB103"/>
      <c r="AC103"/>
      <c r="AD103"/>
      <c r="AE103"/>
      <c r="AF103"/>
      <c r="AG103"/>
      <c r="AH103"/>
      <c r="AI103"/>
      <c r="AJ103"/>
      <c r="AK103"/>
    </row>
    <row r="104" spans="1:37" ht="19.5" thickBot="1">
      <c r="A104" s="2"/>
      <c r="B104" s="517"/>
      <c r="C104" s="478"/>
      <c r="D104" s="479" t="s">
        <v>307</v>
      </c>
      <c r="E104" s="480"/>
      <c r="F104" s="481"/>
      <c r="G104" s="482"/>
      <c r="H104" s="518">
        <f>SUM(H99:H103)</f>
        <v>0</v>
      </c>
      <c r="I104"/>
      <c r="J104"/>
      <c r="K104"/>
      <c r="L104"/>
      <c r="M104"/>
      <c r="N104"/>
      <c r="O104"/>
      <c r="P104"/>
      <c r="Q104"/>
      <c r="R104"/>
      <c r="S104"/>
      <c r="T104"/>
      <c r="U104"/>
      <c r="V104"/>
      <c r="W104"/>
      <c r="X104"/>
      <c r="Y104"/>
      <c r="Z104"/>
      <c r="AA104"/>
      <c r="AB104"/>
      <c r="AC104"/>
      <c r="AD104"/>
      <c r="AE104"/>
      <c r="AF104"/>
      <c r="AG104"/>
      <c r="AH104"/>
      <c r="AI104"/>
      <c r="AJ104"/>
      <c r="AK104"/>
    </row>
    <row r="105" spans="1:37" ht="19.5" thickBot="1">
      <c r="A105" s="2"/>
      <c r="B105" s="487"/>
      <c r="C105" s="488"/>
      <c r="D105" s="47" t="s">
        <v>308</v>
      </c>
      <c r="E105" s="484"/>
      <c r="F105" s="485"/>
      <c r="G105" s="486"/>
      <c r="H105" s="397"/>
      <c r="I105"/>
      <c r="J105"/>
      <c r="K105"/>
      <c r="L105"/>
      <c r="M105"/>
      <c r="N105"/>
      <c r="O105"/>
      <c r="P105"/>
      <c r="Q105"/>
      <c r="R105"/>
      <c r="S105"/>
      <c r="T105"/>
      <c r="U105"/>
      <c r="V105"/>
      <c r="W105"/>
      <c r="X105"/>
      <c r="Y105"/>
      <c r="Z105"/>
      <c r="AA105"/>
      <c r="AB105"/>
      <c r="AC105"/>
      <c r="AD105"/>
      <c r="AE105"/>
      <c r="AF105"/>
      <c r="AG105"/>
      <c r="AH105"/>
      <c r="AI105"/>
      <c r="AJ105"/>
      <c r="AK105"/>
    </row>
    <row r="106" spans="1:37" ht="56.25">
      <c r="A106" s="2"/>
      <c r="B106" s="77">
        <v>56</v>
      </c>
      <c r="C106" s="78" t="s">
        <v>84</v>
      </c>
      <c r="D106" s="70" t="s">
        <v>100</v>
      </c>
      <c r="E106" s="99" t="s">
        <v>39</v>
      </c>
      <c r="F106" s="79">
        <v>100</v>
      </c>
      <c r="G106" s="71"/>
      <c r="H106" s="183">
        <f t="shared" ref="H106:H108" si="8">(F106*G106)</f>
        <v>0</v>
      </c>
      <c r="I106"/>
      <c r="J106"/>
      <c r="K106"/>
      <c r="L106"/>
      <c r="M106"/>
      <c r="N106"/>
      <c r="O106"/>
      <c r="P106"/>
      <c r="Q106"/>
      <c r="R106"/>
      <c r="S106"/>
      <c r="T106"/>
      <c r="U106"/>
      <c r="V106"/>
      <c r="W106"/>
      <c r="X106"/>
      <c r="Y106"/>
      <c r="Z106"/>
      <c r="AA106"/>
      <c r="AB106"/>
      <c r="AC106"/>
      <c r="AD106"/>
      <c r="AE106"/>
      <c r="AF106"/>
      <c r="AG106"/>
      <c r="AH106"/>
      <c r="AI106"/>
      <c r="AJ106"/>
      <c r="AK106"/>
    </row>
    <row r="107" spans="1:37" ht="56.25">
      <c r="A107" s="2"/>
      <c r="B107" s="97">
        <v>57</v>
      </c>
      <c r="C107" s="95" t="s">
        <v>84</v>
      </c>
      <c r="D107" s="8" t="s">
        <v>101</v>
      </c>
      <c r="E107" s="19" t="s">
        <v>39</v>
      </c>
      <c r="F107" s="69">
        <v>206</v>
      </c>
      <c r="G107" s="63"/>
      <c r="H107" s="136">
        <f t="shared" si="8"/>
        <v>0</v>
      </c>
      <c r="I107"/>
      <c r="J107"/>
      <c r="K107"/>
      <c r="L107"/>
      <c r="M107"/>
      <c r="N107"/>
      <c r="O107"/>
      <c r="P107"/>
      <c r="Q107"/>
      <c r="R107"/>
      <c r="S107"/>
      <c r="T107"/>
      <c r="U107"/>
      <c r="V107"/>
      <c r="W107"/>
      <c r="X107"/>
      <c r="Y107"/>
      <c r="Z107"/>
      <c r="AA107"/>
      <c r="AB107"/>
      <c r="AC107"/>
      <c r="AD107"/>
      <c r="AE107"/>
      <c r="AF107"/>
      <c r="AG107"/>
      <c r="AH107"/>
      <c r="AI107"/>
      <c r="AJ107"/>
      <c r="AK107"/>
    </row>
    <row r="108" spans="1:37" ht="75.75" thickBot="1">
      <c r="A108" s="2"/>
      <c r="B108" s="72">
        <v>58</v>
      </c>
      <c r="C108" s="123" t="s">
        <v>84</v>
      </c>
      <c r="D108" s="74" t="s">
        <v>102</v>
      </c>
      <c r="E108" s="98" t="s">
        <v>39</v>
      </c>
      <c r="F108" s="75">
        <v>31</v>
      </c>
      <c r="G108" s="76"/>
      <c r="H108" s="337">
        <f t="shared" si="8"/>
        <v>0</v>
      </c>
      <c r="I108"/>
      <c r="J108"/>
      <c r="K108"/>
      <c r="L108"/>
      <c r="M108"/>
      <c r="N108"/>
      <c r="O108"/>
      <c r="P108"/>
      <c r="Q108"/>
      <c r="R108"/>
      <c r="S108"/>
      <c r="T108"/>
      <c r="U108"/>
      <c r="V108"/>
      <c r="W108"/>
      <c r="X108"/>
      <c r="Y108"/>
      <c r="Z108"/>
      <c r="AA108"/>
      <c r="AB108"/>
      <c r="AC108"/>
      <c r="AD108"/>
      <c r="AE108"/>
      <c r="AF108"/>
      <c r="AG108"/>
      <c r="AH108"/>
      <c r="AI108"/>
      <c r="AJ108"/>
      <c r="AK108"/>
    </row>
    <row r="109" spans="1:37" ht="22.5" customHeight="1" thickBot="1">
      <c r="A109" s="2"/>
      <c r="B109" s="837" t="s">
        <v>403</v>
      </c>
      <c r="C109" s="838"/>
      <c r="D109" s="838"/>
      <c r="E109" s="838"/>
      <c r="F109" s="838"/>
      <c r="G109" s="839"/>
      <c r="H109" s="397">
        <f>SUM(H106:H108,H104)</f>
        <v>0</v>
      </c>
      <c r="J109"/>
      <c r="K109"/>
      <c r="L109"/>
      <c r="M109"/>
      <c r="N109"/>
      <c r="O109"/>
      <c r="P109"/>
      <c r="Q109"/>
      <c r="R109"/>
      <c r="S109"/>
      <c r="T109"/>
      <c r="U109"/>
      <c r="V109"/>
      <c r="W109"/>
      <c r="X109"/>
      <c r="Y109"/>
      <c r="Z109"/>
      <c r="AA109"/>
      <c r="AB109"/>
      <c r="AC109"/>
      <c r="AD109"/>
      <c r="AE109"/>
      <c r="AF109"/>
      <c r="AG109"/>
      <c r="AH109"/>
      <c r="AI109"/>
      <c r="AJ109"/>
      <c r="AK109"/>
    </row>
    <row r="110" spans="1:37" ht="19.5" thickBot="1">
      <c r="E110" s="54"/>
      <c r="H110" s="489"/>
    </row>
    <row r="111" spans="1:37" ht="29.25" customHeight="1">
      <c r="A111" s="12"/>
      <c r="B111" s="31"/>
      <c r="C111" s="32"/>
      <c r="D111" s="840" t="s">
        <v>311</v>
      </c>
      <c r="E111" s="840"/>
      <c r="F111" s="840"/>
      <c r="G111" s="840"/>
      <c r="H111" s="179"/>
    </row>
    <row r="112" spans="1:37" ht="18.75">
      <c r="A112" s="12"/>
      <c r="B112" s="33"/>
      <c r="C112" s="10"/>
      <c r="D112" s="58" t="s">
        <v>49</v>
      </c>
      <c r="E112" s="58"/>
      <c r="F112" s="463"/>
      <c r="G112" s="445"/>
      <c r="H112" s="468">
        <f>SUM(H30)</f>
        <v>0</v>
      </c>
    </row>
    <row r="113" spans="1:37" ht="18.75">
      <c r="A113" s="12"/>
      <c r="B113" s="33"/>
      <c r="C113" s="10"/>
      <c r="D113" s="58" t="s">
        <v>50</v>
      </c>
      <c r="E113" s="58"/>
      <c r="F113" s="463"/>
      <c r="G113" s="442"/>
      <c r="H113" s="468">
        <f>SUM(H32:H38)</f>
        <v>0</v>
      </c>
    </row>
    <row r="114" spans="1:37" s="2" customFormat="1" ht="18.75">
      <c r="A114" s="12"/>
      <c r="B114" s="51"/>
      <c r="C114" s="52"/>
      <c r="D114" s="58" t="s">
        <v>51</v>
      </c>
      <c r="E114" s="61"/>
      <c r="F114" s="463"/>
      <c r="G114" s="442"/>
      <c r="H114" s="469">
        <f>SUM(H43)</f>
        <v>0</v>
      </c>
    </row>
    <row r="115" spans="1:37" s="2" customFormat="1" ht="18.75">
      <c r="A115" s="1"/>
      <c r="B115" s="13"/>
      <c r="C115" s="8"/>
      <c r="D115" s="61" t="s">
        <v>52</v>
      </c>
      <c r="E115" s="61"/>
      <c r="F115" s="464"/>
      <c r="G115" s="443"/>
      <c r="H115" s="468">
        <f>SUM(H53)</f>
        <v>0</v>
      </c>
    </row>
    <row r="116" spans="1:37" s="2" customFormat="1" ht="18.75">
      <c r="A116" s="1"/>
      <c r="B116" s="13"/>
      <c r="C116" s="8"/>
      <c r="D116" s="61" t="s">
        <v>53</v>
      </c>
      <c r="E116" s="61"/>
      <c r="F116" s="464"/>
      <c r="G116" s="443"/>
      <c r="H116" s="468">
        <f>SUM(H96)</f>
        <v>0</v>
      </c>
    </row>
    <row r="117" spans="1:37" s="2" customFormat="1" ht="34.5" customHeight="1" thickBot="1">
      <c r="A117" s="1"/>
      <c r="B117" s="470"/>
      <c r="C117" s="74"/>
      <c r="D117" s="471" t="s">
        <v>312</v>
      </c>
      <c r="E117" s="471"/>
      <c r="F117" s="472"/>
      <c r="G117" s="473"/>
      <c r="H117" s="474">
        <f>SUM(H109)</f>
        <v>0</v>
      </c>
    </row>
    <row r="118" spans="1:37" s="2" customFormat="1" ht="19.5" thickBot="1">
      <c r="A118" s="1"/>
      <c r="B118" s="475"/>
      <c r="C118" s="476"/>
      <c r="D118" s="822" t="s">
        <v>206</v>
      </c>
      <c r="E118" s="823"/>
      <c r="F118" s="823" t="s">
        <v>207</v>
      </c>
      <c r="G118" s="824"/>
      <c r="H118" s="477"/>
    </row>
    <row r="119" spans="1:37" ht="18.75">
      <c r="D119" s="49" t="s">
        <v>54</v>
      </c>
      <c r="H119" s="467"/>
    </row>
    <row r="120" spans="1:37" ht="18.75">
      <c r="A120" s="83"/>
      <c r="B120" s="84"/>
      <c r="C120" s="84"/>
      <c r="D120" s="85" t="s">
        <v>91</v>
      </c>
      <c r="E120" s="84"/>
      <c r="F120" s="465"/>
      <c r="G120" s="444"/>
      <c r="H120" s="467"/>
      <c r="I120"/>
      <c r="J120"/>
      <c r="K120"/>
      <c r="L120"/>
      <c r="M120"/>
      <c r="N120"/>
      <c r="O120"/>
      <c r="P120"/>
      <c r="Q120"/>
      <c r="R120"/>
      <c r="S120"/>
      <c r="T120"/>
      <c r="U120"/>
      <c r="V120"/>
      <c r="W120"/>
      <c r="X120"/>
      <c r="Y120"/>
      <c r="Z120"/>
      <c r="AA120"/>
      <c r="AB120"/>
      <c r="AC120"/>
      <c r="AD120"/>
      <c r="AE120"/>
      <c r="AF120"/>
      <c r="AG120"/>
      <c r="AH120"/>
      <c r="AI120"/>
      <c r="AJ120"/>
      <c r="AK120"/>
    </row>
    <row r="121" spans="1:37" ht="18.75">
      <c r="A121" s="83"/>
      <c r="B121" s="84"/>
      <c r="C121" s="84"/>
      <c r="D121" s="85" t="s">
        <v>92</v>
      </c>
      <c r="E121" s="84"/>
      <c r="F121" s="465"/>
      <c r="G121" s="444"/>
      <c r="H121" s="467"/>
      <c r="I121"/>
      <c r="J121"/>
      <c r="K121"/>
      <c r="L121"/>
      <c r="M121"/>
      <c r="N121"/>
      <c r="O121"/>
      <c r="P121"/>
      <c r="Q121"/>
      <c r="R121"/>
      <c r="S121"/>
      <c r="T121"/>
      <c r="U121"/>
      <c r="V121"/>
      <c r="W121"/>
      <c r="X121"/>
      <c r="Y121"/>
      <c r="Z121"/>
      <c r="AA121"/>
      <c r="AB121"/>
      <c r="AC121"/>
      <c r="AD121"/>
      <c r="AE121"/>
      <c r="AF121"/>
      <c r="AG121"/>
      <c r="AH121"/>
      <c r="AI121"/>
      <c r="AJ121"/>
      <c r="AK121"/>
    </row>
    <row r="122" spans="1:37" ht="18.75">
      <c r="A122" s="83"/>
      <c r="B122" s="84"/>
      <c r="C122" s="84"/>
      <c r="D122" s="85" t="s">
        <v>93</v>
      </c>
      <c r="E122" s="84"/>
      <c r="F122" s="465"/>
      <c r="G122" s="444"/>
      <c r="H122" s="467"/>
      <c r="I122"/>
      <c r="J122"/>
      <c r="K122"/>
      <c r="L122"/>
      <c r="M122"/>
      <c r="N122"/>
      <c r="O122"/>
      <c r="P122"/>
      <c r="Q122"/>
      <c r="R122"/>
      <c r="S122"/>
      <c r="T122"/>
      <c r="U122"/>
      <c r="V122"/>
      <c r="W122"/>
      <c r="X122"/>
      <c r="Y122"/>
      <c r="Z122"/>
      <c r="AA122"/>
      <c r="AB122"/>
      <c r="AC122"/>
      <c r="AD122"/>
      <c r="AE122"/>
      <c r="AF122"/>
      <c r="AG122"/>
      <c r="AH122"/>
      <c r="AI122"/>
      <c r="AJ122"/>
      <c r="AK122"/>
    </row>
    <row r="123" spans="1:37" ht="18.75">
      <c r="H123" s="364"/>
    </row>
    <row r="125" spans="1:37">
      <c r="H125" s="365"/>
    </row>
    <row r="126" spans="1:37">
      <c r="H126" s="365"/>
    </row>
    <row r="127" spans="1:37">
      <c r="H127" s="365"/>
    </row>
  </sheetData>
  <mergeCells count="36">
    <mergeCell ref="D95:G95"/>
    <mergeCell ref="B96:G96"/>
    <mergeCell ref="C55:H55"/>
    <mergeCell ref="C61:D61"/>
    <mergeCell ref="D94:G94"/>
    <mergeCell ref="B75:G75"/>
    <mergeCell ref="B80:G80"/>
    <mergeCell ref="B90:G90"/>
    <mergeCell ref="D93:G93"/>
    <mergeCell ref="B60:G60"/>
    <mergeCell ref="D118:G118"/>
    <mergeCell ref="B1:H1"/>
    <mergeCell ref="B2:H2"/>
    <mergeCell ref="B3:H3"/>
    <mergeCell ref="D5:H5"/>
    <mergeCell ref="D6:H6"/>
    <mergeCell ref="D8:H8"/>
    <mergeCell ref="D9:H9"/>
    <mergeCell ref="D10:H10"/>
    <mergeCell ref="D11:H11"/>
    <mergeCell ref="D12:H12"/>
    <mergeCell ref="B109:G109"/>
    <mergeCell ref="D111:G111"/>
    <mergeCell ref="C4:H4"/>
    <mergeCell ref="D19:H19"/>
    <mergeCell ref="E30:G30"/>
    <mergeCell ref="B39:G39"/>
    <mergeCell ref="B43:G43"/>
    <mergeCell ref="B53:G53"/>
    <mergeCell ref="D18:H18"/>
    <mergeCell ref="D7:H7"/>
    <mergeCell ref="D13:H13"/>
    <mergeCell ref="D14:H14"/>
    <mergeCell ref="D15:H15"/>
    <mergeCell ref="D16:H16"/>
    <mergeCell ref="D17:H17"/>
  </mergeCells>
  <pageMargins left="0.70866141732283472" right="0.70866141732283472" top="0.74803149606299213" bottom="0.74803149606299213" header="0.31496062992125984" footer="0.31496062992125984"/>
  <pageSetup paperSize="9" scale="47" fitToHeight="0" orientation="portrait" r:id="rId1"/>
  <headerFooter>
    <oddHeader>&amp;CБАРАЊЕ ЗА ПОНУДИ - Тендер 3 - Дел ... - Анекс 1
Реф. Бр.: LRCP-9034-MK-RFB-A.2.1.3 - Тендер 3 - Дел ..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...&amp;CРеконструкција на ул....&amp;R&amp;P/&amp;N</oddFooter>
  </headerFooter>
  <rowBreaks count="5" manualBreakCount="5">
    <brk id="19" max="11" man="1"/>
    <brk id="43" max="11" man="1"/>
    <brk id="53" max="11" man="1"/>
    <brk id="96" max="11" man="1"/>
    <brk id="108" max="16383"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69EF4-8B64-47CB-9D79-37308F5E072A}">
  <sheetPr>
    <pageSetUpPr fitToPage="1"/>
  </sheetPr>
  <dimension ref="A1:AK149"/>
  <sheetViews>
    <sheetView view="pageBreakPreview" topLeftCell="A18" zoomScaleNormal="115" zoomScaleSheetLayoutView="100" zoomScalePageLayoutView="40" workbookViewId="0">
      <selection activeCell="B130" sqref="B130:G130"/>
    </sheetView>
  </sheetViews>
  <sheetFormatPr defaultRowHeight="18"/>
  <cols>
    <col min="1" max="1" width="3.42578125" style="1" customWidth="1"/>
    <col min="2" max="2" width="7.7109375" style="48" customWidth="1"/>
    <col min="3" max="3" width="11.7109375" style="48" customWidth="1"/>
    <col min="4" max="4" width="64.140625" style="49" customWidth="1"/>
    <col min="5" max="5" width="11.5703125" style="48" customWidth="1"/>
    <col min="6" max="6" width="15.85546875" style="15" customWidth="1"/>
    <col min="7" max="7" width="15.42578125" style="50" customWidth="1"/>
    <col min="8" max="8" width="21.5703125" style="361" customWidth="1"/>
    <col min="9" max="37" width="9.14062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ht="84.75" customHeight="1" thickBot="1">
      <c r="B1" s="918" t="s">
        <v>381</v>
      </c>
      <c r="C1" s="919"/>
      <c r="D1" s="919"/>
      <c r="E1" s="919"/>
      <c r="F1" s="919"/>
      <c r="G1" s="919"/>
      <c r="H1" s="920"/>
    </row>
    <row r="2" spans="1:8" s="2" customFormat="1" ht="19.5" thickBot="1">
      <c r="A2" s="1"/>
      <c r="B2" s="828" t="s">
        <v>0</v>
      </c>
      <c r="C2" s="829"/>
      <c r="D2" s="829"/>
      <c r="E2" s="829"/>
      <c r="F2" s="829"/>
      <c r="G2" s="829"/>
      <c r="H2" s="830"/>
    </row>
    <row r="3" spans="1:8" s="2" customFormat="1" ht="19.149999999999999" customHeight="1" thickBot="1">
      <c r="A3" s="1"/>
      <c r="B3" s="921" t="s">
        <v>262</v>
      </c>
      <c r="C3" s="922"/>
      <c r="D3" s="922"/>
      <c r="E3" s="922"/>
      <c r="F3" s="922"/>
      <c r="G3" s="922"/>
      <c r="H3" s="923"/>
    </row>
    <row r="4" spans="1:8" ht="24" customHeight="1" thickBot="1">
      <c r="B4" s="346"/>
      <c r="C4" s="347"/>
      <c r="D4" s="924" t="s">
        <v>1</v>
      </c>
      <c r="E4" s="924"/>
      <c r="F4" s="924"/>
      <c r="G4" s="924"/>
      <c r="H4" s="925"/>
    </row>
    <row r="5" spans="1:8" ht="44.25" customHeight="1" thickBot="1">
      <c r="A5" s="3"/>
      <c r="B5" s="31"/>
      <c r="C5" s="519" t="s">
        <v>2</v>
      </c>
      <c r="D5" s="926" t="s">
        <v>3</v>
      </c>
      <c r="E5" s="927"/>
      <c r="F5" s="927"/>
      <c r="G5" s="927"/>
      <c r="H5" s="928"/>
    </row>
    <row r="6" spans="1:8" ht="134.25" customHeight="1">
      <c r="A6" s="3"/>
      <c r="B6" s="33"/>
      <c r="C6" s="10" t="s">
        <v>4</v>
      </c>
      <c r="D6" s="834" t="s">
        <v>5</v>
      </c>
      <c r="E6" s="916"/>
      <c r="F6" s="916"/>
      <c r="G6" s="916"/>
      <c r="H6" s="917"/>
    </row>
    <row r="7" spans="1:8" ht="81" customHeight="1">
      <c r="A7" s="3"/>
      <c r="B7" s="97"/>
      <c r="C7" s="10" t="s">
        <v>6</v>
      </c>
      <c r="D7" s="817" t="s">
        <v>7</v>
      </c>
      <c r="E7" s="817"/>
      <c r="F7" s="817"/>
      <c r="G7" s="817"/>
      <c r="H7" s="818"/>
    </row>
    <row r="8" spans="1:8" ht="82.5" customHeight="1">
      <c r="A8" s="3"/>
      <c r="B8" s="97"/>
      <c r="C8" s="10" t="s">
        <v>8</v>
      </c>
      <c r="D8" s="817" t="s">
        <v>87</v>
      </c>
      <c r="E8" s="817"/>
      <c r="F8" s="817"/>
      <c r="G8" s="817"/>
      <c r="H8" s="818"/>
    </row>
    <row r="9" spans="1:8" ht="136.5" customHeight="1">
      <c r="A9" s="3"/>
      <c r="B9" s="97"/>
      <c r="C9" s="10" t="s">
        <v>9</v>
      </c>
      <c r="D9" s="817" t="s">
        <v>67</v>
      </c>
      <c r="E9" s="817"/>
      <c r="F9" s="817"/>
      <c r="G9" s="817"/>
      <c r="H9" s="818"/>
    </row>
    <row r="10" spans="1:8" ht="82.5" customHeight="1">
      <c r="A10" s="3"/>
      <c r="B10" s="97"/>
      <c r="C10" s="10" t="s">
        <v>10</v>
      </c>
      <c r="D10" s="817" t="s">
        <v>68</v>
      </c>
      <c r="E10" s="817"/>
      <c r="F10" s="817"/>
      <c r="G10" s="817"/>
      <c r="H10" s="818"/>
    </row>
    <row r="11" spans="1:8" ht="45" customHeight="1">
      <c r="A11" s="3"/>
      <c r="B11" s="97"/>
      <c r="C11" s="10" t="s">
        <v>11</v>
      </c>
      <c r="D11" s="817" t="s">
        <v>12</v>
      </c>
      <c r="E11" s="817"/>
      <c r="F11" s="817"/>
      <c r="G11" s="817"/>
      <c r="H11" s="818"/>
    </row>
    <row r="12" spans="1:8" ht="141" customHeight="1">
      <c r="A12" s="3"/>
      <c r="B12" s="97"/>
      <c r="C12" s="10" t="s">
        <v>13</v>
      </c>
      <c r="D12" s="817" t="s">
        <v>103</v>
      </c>
      <c r="E12" s="817"/>
      <c r="F12" s="817"/>
      <c r="G12" s="817"/>
      <c r="H12" s="818"/>
    </row>
    <row r="13" spans="1:8" ht="62.25" customHeight="1">
      <c r="A13" s="3"/>
      <c r="B13" s="97"/>
      <c r="C13" s="30" t="s">
        <v>14</v>
      </c>
      <c r="D13" s="817" t="s">
        <v>15</v>
      </c>
      <c r="E13" s="817"/>
      <c r="F13" s="817"/>
      <c r="G13" s="817"/>
      <c r="H13" s="818"/>
    </row>
    <row r="14" spans="1:8" ht="133.5" customHeight="1">
      <c r="A14" s="3"/>
      <c r="B14" s="97"/>
      <c r="C14" s="10" t="s">
        <v>16</v>
      </c>
      <c r="D14" s="819" t="s">
        <v>145</v>
      </c>
      <c r="E14" s="820"/>
      <c r="F14" s="820"/>
      <c r="G14" s="820"/>
      <c r="H14" s="821"/>
    </row>
    <row r="15" spans="1:8" ht="171" customHeight="1">
      <c r="A15" s="3"/>
      <c r="B15" s="97"/>
      <c r="C15" s="10" t="s">
        <v>17</v>
      </c>
      <c r="D15" s="817" t="s">
        <v>18</v>
      </c>
      <c r="E15" s="817"/>
      <c r="F15" s="817"/>
      <c r="G15" s="817"/>
      <c r="H15" s="818"/>
    </row>
    <row r="16" spans="1:8" ht="133.5" customHeight="1">
      <c r="A16" s="3"/>
      <c r="B16" s="97"/>
      <c r="C16" s="10" t="s">
        <v>19</v>
      </c>
      <c r="D16" s="814" t="s">
        <v>20</v>
      </c>
      <c r="E16" s="815"/>
      <c r="F16" s="815"/>
      <c r="G16" s="815"/>
      <c r="H16" s="816"/>
    </row>
    <row r="17" spans="1:37" ht="93.75" customHeight="1">
      <c r="A17" s="3"/>
      <c r="B17" s="97"/>
      <c r="C17" s="10" t="s">
        <v>21</v>
      </c>
      <c r="D17" s="814" t="s">
        <v>22</v>
      </c>
      <c r="E17" s="815"/>
      <c r="F17" s="815"/>
      <c r="G17" s="815"/>
      <c r="H17" s="816"/>
    </row>
    <row r="18" spans="1:37" ht="73.5" customHeight="1">
      <c r="A18" s="3"/>
      <c r="B18" s="97"/>
      <c r="C18" s="10" t="s">
        <v>23</v>
      </c>
      <c r="D18" s="814" t="s">
        <v>88</v>
      </c>
      <c r="E18" s="815"/>
      <c r="F18" s="815"/>
      <c r="G18" s="815"/>
      <c r="H18" s="816"/>
    </row>
    <row r="19" spans="1:37" ht="58.5" customHeight="1" thickBot="1">
      <c r="A19" s="3"/>
      <c r="B19" s="34"/>
      <c r="C19" s="35" t="s">
        <v>24</v>
      </c>
      <c r="D19" s="842" t="s">
        <v>89</v>
      </c>
      <c r="E19" s="842"/>
      <c r="F19" s="842"/>
      <c r="G19" s="842"/>
      <c r="H19" s="843"/>
    </row>
    <row r="20" spans="1:37" ht="18.75" thickBot="1">
      <c r="B20" s="36"/>
      <c r="C20" s="36"/>
      <c r="D20" s="36"/>
      <c r="E20" s="36"/>
      <c r="F20" s="4"/>
      <c r="G20" s="36"/>
      <c r="H20" s="36"/>
    </row>
    <row r="21" spans="1:37" ht="56.25">
      <c r="B21" s="31" t="s">
        <v>25</v>
      </c>
      <c r="C21" s="37" t="s">
        <v>55</v>
      </c>
      <c r="D21" s="37" t="s">
        <v>26</v>
      </c>
      <c r="E21" s="37" t="s">
        <v>27</v>
      </c>
      <c r="F21" s="5" t="s">
        <v>28</v>
      </c>
      <c r="G21" s="520" t="s">
        <v>29</v>
      </c>
      <c r="H21" s="238" t="s">
        <v>30</v>
      </c>
    </row>
    <row r="22" spans="1:37" ht="19.5" thickBot="1">
      <c r="B22" s="239">
        <v>1</v>
      </c>
      <c r="C22" s="240">
        <v>2</v>
      </c>
      <c r="D22" s="240">
        <v>3</v>
      </c>
      <c r="E22" s="240">
        <v>4</v>
      </c>
      <c r="F22" s="240">
        <v>5</v>
      </c>
      <c r="G22" s="521">
        <v>6</v>
      </c>
      <c r="H22" s="241">
        <v>7</v>
      </c>
    </row>
    <row r="23" spans="1:37" ht="19.5" thickBot="1">
      <c r="B23" s="38"/>
      <c r="C23" s="242"/>
      <c r="D23" s="104" t="s">
        <v>31</v>
      </c>
      <c r="E23" s="243"/>
      <c r="F23" s="244"/>
      <c r="G23" s="524"/>
      <c r="H23" s="245"/>
    </row>
    <row r="24" spans="1:37" ht="15.75" customHeight="1">
      <c r="B24" s="9">
        <v>1</v>
      </c>
      <c r="C24" s="94" t="s">
        <v>73</v>
      </c>
      <c r="D24" s="39" t="s">
        <v>32</v>
      </c>
      <c r="E24" s="160" t="s">
        <v>33</v>
      </c>
      <c r="F24" s="153">
        <v>1</v>
      </c>
      <c r="G24" s="369"/>
      <c r="H24" s="179">
        <f t="shared" ref="H24:H29" si="0">F24*G24</f>
        <v>0</v>
      </c>
    </row>
    <row r="25" spans="1:37" ht="36" customHeight="1">
      <c r="B25" s="65">
        <v>2</v>
      </c>
      <c r="C25" s="64" t="s">
        <v>56</v>
      </c>
      <c r="D25" s="66" t="s">
        <v>34</v>
      </c>
      <c r="E25" s="133" t="s">
        <v>33</v>
      </c>
      <c r="F25" s="135">
        <v>1</v>
      </c>
      <c r="G25" s="135"/>
      <c r="H25" s="136">
        <f t="shared" si="0"/>
        <v>0</v>
      </c>
    </row>
    <row r="26" spans="1:37" ht="29.25" customHeight="1">
      <c r="B26" s="65">
        <v>3</v>
      </c>
      <c r="C26" s="95" t="s">
        <v>74</v>
      </c>
      <c r="D26" s="40" t="s">
        <v>35</v>
      </c>
      <c r="E26" s="133" t="s">
        <v>33</v>
      </c>
      <c r="F26" s="135">
        <v>1</v>
      </c>
      <c r="G26" s="135"/>
      <c r="H26" s="136">
        <f t="shared" si="0"/>
        <v>0</v>
      </c>
    </row>
    <row r="27" spans="1:37" ht="36" customHeight="1">
      <c r="B27" s="65">
        <v>4</v>
      </c>
      <c r="C27" s="95" t="s">
        <v>75</v>
      </c>
      <c r="D27" s="40" t="s">
        <v>58</v>
      </c>
      <c r="E27" s="133" t="s">
        <v>33</v>
      </c>
      <c r="F27" s="135">
        <v>1</v>
      </c>
      <c r="G27" s="135"/>
      <c r="H27" s="136">
        <f t="shared" si="0"/>
        <v>0</v>
      </c>
    </row>
    <row r="28" spans="1:37" ht="63" customHeight="1">
      <c r="B28" s="65">
        <v>5</v>
      </c>
      <c r="C28" s="95" t="s">
        <v>76</v>
      </c>
      <c r="D28" s="66" t="s">
        <v>66</v>
      </c>
      <c r="E28" s="133" t="s">
        <v>33</v>
      </c>
      <c r="F28" s="135">
        <v>1</v>
      </c>
      <c r="G28" s="135"/>
      <c r="H28" s="136">
        <f t="shared" si="0"/>
        <v>0</v>
      </c>
    </row>
    <row r="29" spans="1:37" ht="36.75" customHeight="1">
      <c r="B29" s="122">
        <v>6</v>
      </c>
      <c r="C29" s="158">
        <v>14</v>
      </c>
      <c r="D29" s="130" t="s">
        <v>90</v>
      </c>
      <c r="E29" s="161" t="s">
        <v>33</v>
      </c>
      <c r="F29" s="154">
        <v>1</v>
      </c>
      <c r="G29" s="135"/>
      <c r="H29" s="337">
        <f t="shared" si="0"/>
        <v>0</v>
      </c>
    </row>
    <row r="30" spans="1:37" ht="25.5" customHeight="1" thickBot="1">
      <c r="B30" s="527"/>
      <c r="C30" s="528"/>
      <c r="D30" s="909" t="s">
        <v>57</v>
      </c>
      <c r="E30" s="909"/>
      <c r="F30" s="909"/>
      <c r="G30" s="909"/>
      <c r="H30" s="224">
        <f>SUM(H24:H29)</f>
        <v>0</v>
      </c>
    </row>
    <row r="31" spans="1:37" s="7" customFormat="1" ht="19.5" thickBot="1">
      <c r="A31" s="6"/>
      <c r="B31" s="348"/>
      <c r="C31" s="349"/>
      <c r="D31" s="913" t="s">
        <v>36</v>
      </c>
      <c r="E31" s="914"/>
      <c r="F31" s="914"/>
      <c r="G31" s="914"/>
      <c r="H31" s="91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18" customHeight="1">
      <c r="A32" s="6"/>
      <c r="B32" s="9">
        <v>7</v>
      </c>
      <c r="C32" s="94" t="s">
        <v>251</v>
      </c>
      <c r="D32" s="42" t="s">
        <v>252</v>
      </c>
      <c r="E32" s="160" t="s">
        <v>37</v>
      </c>
      <c r="F32" s="68">
        <v>0.56999999999999995</v>
      </c>
      <c r="G32" s="67"/>
      <c r="H32" s="179">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7" customFormat="1" ht="61.5" customHeight="1">
      <c r="A33" s="6"/>
      <c r="B33" s="352">
        <v>8</v>
      </c>
      <c r="C33" s="254" t="s">
        <v>147</v>
      </c>
      <c r="D33" s="255" t="s">
        <v>118</v>
      </c>
      <c r="E33" s="133" t="s">
        <v>39</v>
      </c>
      <c r="F33" s="69">
        <v>1702.41</v>
      </c>
      <c r="G33" s="63"/>
      <c r="H33" s="136">
        <f t="shared" ref="H33:H34" si="1">F33*G33</f>
        <v>0</v>
      </c>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s="7" customFormat="1" ht="38.25" customHeight="1">
      <c r="A34" s="6"/>
      <c r="B34" s="376">
        <v>9</v>
      </c>
      <c r="C34" s="377" t="s">
        <v>254</v>
      </c>
      <c r="D34" s="105" t="s">
        <v>69</v>
      </c>
      <c r="E34" s="161" t="s">
        <v>38</v>
      </c>
      <c r="F34" s="75">
        <v>1150</v>
      </c>
      <c r="G34" s="76"/>
      <c r="H34" s="337">
        <f t="shared" si="1"/>
        <v>0</v>
      </c>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s="7" customFormat="1" ht="19.899999999999999" customHeight="1" thickBot="1">
      <c r="A35" s="6"/>
      <c r="B35" s="902" t="s">
        <v>42</v>
      </c>
      <c r="C35" s="902"/>
      <c r="D35" s="902"/>
      <c r="E35" s="902"/>
      <c r="F35" s="902"/>
      <c r="G35" s="902"/>
      <c r="H35" s="338">
        <f>SUM(H32:H34)</f>
        <v>0</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s="7" customFormat="1" ht="20.25" customHeight="1" thickBot="1">
      <c r="A36" s="6"/>
      <c r="B36" s="119"/>
      <c r="C36" s="119"/>
      <c r="D36" s="846" t="s">
        <v>43</v>
      </c>
      <c r="E36" s="847"/>
      <c r="F36" s="847"/>
      <c r="G36" s="847"/>
      <c r="H36" s="84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s="18" customFormat="1" ht="77.45" customHeight="1">
      <c r="A37" s="17"/>
      <c r="B37" s="102">
        <v>10</v>
      </c>
      <c r="C37" s="78" t="s">
        <v>79</v>
      </c>
      <c r="D37" s="118" t="s">
        <v>268</v>
      </c>
      <c r="E37" s="99" t="s">
        <v>40</v>
      </c>
      <c r="F37" s="372">
        <v>450</v>
      </c>
      <c r="G37" s="63"/>
      <c r="H37" s="373">
        <f>F37*G37</f>
        <v>0</v>
      </c>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row>
    <row r="38" spans="1:37" s="18" customFormat="1" ht="21.75" customHeight="1">
      <c r="A38" s="17"/>
      <c r="B38" s="65">
        <f>B37+1</f>
        <v>11</v>
      </c>
      <c r="C38" s="95" t="s">
        <v>263</v>
      </c>
      <c r="D38" s="354" t="s">
        <v>284</v>
      </c>
      <c r="E38" s="19" t="s">
        <v>39</v>
      </c>
      <c r="F38" s="135">
        <v>1700</v>
      </c>
      <c r="G38" s="63"/>
      <c r="H38" s="373">
        <f t="shared" ref="H38" si="2">F38*G38</f>
        <v>0</v>
      </c>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row>
    <row r="39" spans="1:37" s="7" customFormat="1" ht="19.899999999999999" customHeight="1" thickBot="1">
      <c r="A39" s="6"/>
      <c r="B39" s="910" t="s">
        <v>285</v>
      </c>
      <c r="C39" s="911"/>
      <c r="D39" s="911"/>
      <c r="E39" s="911"/>
      <c r="F39" s="911"/>
      <c r="G39" s="912"/>
      <c r="H39" s="374">
        <f>SUM(H37:H38)</f>
        <v>0</v>
      </c>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s="7" customFormat="1" ht="20.25" customHeight="1" thickBot="1">
      <c r="A40" s="375"/>
      <c r="B40" s="370"/>
      <c r="C40" s="371"/>
      <c r="D40" s="846" t="s">
        <v>45</v>
      </c>
      <c r="E40" s="847"/>
      <c r="F40" s="847"/>
      <c r="G40" s="847"/>
      <c r="H40" s="848"/>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s="252" customFormat="1" ht="54">
      <c r="B41" s="335">
        <v>12</v>
      </c>
      <c r="C41" s="94" t="s">
        <v>81</v>
      </c>
      <c r="D41" s="343" t="s">
        <v>360</v>
      </c>
      <c r="E41" s="378" t="s">
        <v>40</v>
      </c>
      <c r="F41" s="372">
        <v>510</v>
      </c>
      <c r="G41" s="372"/>
      <c r="H41" s="183">
        <f t="shared" ref="H41:H46" si="3">(F41*G41)</f>
        <v>0</v>
      </c>
      <c r="M41" s="256"/>
      <c r="N41" s="256"/>
    </row>
    <row r="42" spans="1:37" s="7" customFormat="1" ht="42.75" customHeight="1">
      <c r="A42" s="6"/>
      <c r="B42" s="102">
        <v>13</v>
      </c>
      <c r="C42" s="78" t="s">
        <v>82</v>
      </c>
      <c r="D42" s="8" t="s">
        <v>94</v>
      </c>
      <c r="E42" s="133" t="s">
        <v>39</v>
      </c>
      <c r="F42" s="69">
        <v>1702.41</v>
      </c>
      <c r="G42" s="63"/>
      <c r="H42" s="183">
        <f t="shared" si="3"/>
        <v>0</v>
      </c>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ht="37.5">
      <c r="B43" s="102">
        <v>14</v>
      </c>
      <c r="C43" s="92" t="s">
        <v>83</v>
      </c>
      <c r="D43" s="197" t="s">
        <v>119</v>
      </c>
      <c r="E43" s="133" t="s">
        <v>38</v>
      </c>
      <c r="F43" s="134">
        <v>20</v>
      </c>
      <c r="G43" s="135"/>
      <c r="H43" s="136">
        <f t="shared" si="3"/>
        <v>0</v>
      </c>
    </row>
    <row r="44" spans="1:37" s="7" customFormat="1" ht="37.5">
      <c r="A44" s="6"/>
      <c r="B44" s="65">
        <v>15</v>
      </c>
      <c r="C44" s="95" t="s">
        <v>83</v>
      </c>
      <c r="D44" s="197" t="s">
        <v>120</v>
      </c>
      <c r="E44" s="133" t="s">
        <v>38</v>
      </c>
      <c r="F44" s="145">
        <v>20</v>
      </c>
      <c r="G44" s="145"/>
      <c r="H44" s="136">
        <f t="shared" si="3"/>
        <v>0</v>
      </c>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ht="55.5" customHeight="1">
      <c r="A45" s="91"/>
      <c r="B45" s="65">
        <v>16</v>
      </c>
      <c r="C45" s="92" t="s">
        <v>96</v>
      </c>
      <c r="D45" s="93" t="s">
        <v>122</v>
      </c>
      <c r="E45" s="165" t="s">
        <v>39</v>
      </c>
      <c r="F45" s="145">
        <v>20</v>
      </c>
      <c r="G45" s="145"/>
      <c r="H45" s="136">
        <f t="shared" si="3"/>
        <v>0</v>
      </c>
      <c r="I45"/>
      <c r="J45"/>
      <c r="K45"/>
      <c r="L45"/>
      <c r="M45"/>
      <c r="N45"/>
      <c r="O45"/>
      <c r="P45"/>
      <c r="Q45"/>
      <c r="R45"/>
      <c r="S45"/>
      <c r="T45"/>
      <c r="U45"/>
      <c r="V45"/>
      <c r="W45"/>
      <c r="X45"/>
      <c r="Y45"/>
      <c r="Z45"/>
      <c r="AA45"/>
      <c r="AB45"/>
      <c r="AC45"/>
      <c r="AD45"/>
      <c r="AE45"/>
      <c r="AF45"/>
      <c r="AG45"/>
      <c r="AH45"/>
      <c r="AI45"/>
      <c r="AJ45"/>
      <c r="AK45"/>
    </row>
    <row r="46" spans="1:37" ht="38.25" customHeight="1">
      <c r="A46" s="83"/>
      <c r="B46" s="65">
        <v>17</v>
      </c>
      <c r="C46" s="92" t="s">
        <v>263</v>
      </c>
      <c r="D46" s="93" t="s">
        <v>258</v>
      </c>
      <c r="E46" s="165" t="s">
        <v>38</v>
      </c>
      <c r="F46" s="356">
        <v>6</v>
      </c>
      <c r="G46" s="357"/>
      <c r="H46" s="136">
        <f t="shared" si="3"/>
        <v>0</v>
      </c>
      <c r="I46"/>
      <c r="J46"/>
      <c r="K46"/>
      <c r="L46"/>
      <c r="M46"/>
      <c r="N46"/>
      <c r="O46"/>
      <c r="P46"/>
      <c r="Q46"/>
      <c r="R46"/>
      <c r="S46"/>
      <c r="T46"/>
      <c r="U46"/>
      <c r="V46"/>
      <c r="W46"/>
      <c r="X46"/>
      <c r="Y46"/>
      <c r="Z46"/>
      <c r="AA46"/>
      <c r="AB46"/>
      <c r="AC46"/>
      <c r="AD46"/>
      <c r="AE46"/>
      <c r="AF46"/>
      <c r="AG46"/>
      <c r="AH46"/>
      <c r="AI46"/>
      <c r="AJ46"/>
      <c r="AK46"/>
    </row>
    <row r="47" spans="1:37" s="7" customFormat="1" ht="20.25" customHeight="1" thickBot="1">
      <c r="A47" s="6"/>
      <c r="B47" s="903" t="s">
        <v>46</v>
      </c>
      <c r="C47" s="904"/>
      <c r="D47" s="904"/>
      <c r="E47" s="904"/>
      <c r="F47" s="904"/>
      <c r="G47" s="905"/>
      <c r="H47" s="379">
        <f>SUM(H41:H46)</f>
        <v>0</v>
      </c>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7" s="6" customFormat="1" ht="20.45" customHeight="1" thickBot="1">
      <c r="B48" s="125"/>
      <c r="C48" s="126"/>
      <c r="D48" s="846" t="s">
        <v>264</v>
      </c>
      <c r="E48" s="847"/>
      <c r="F48" s="847"/>
      <c r="G48" s="847"/>
      <c r="H48" s="848"/>
    </row>
    <row r="49" spans="1:37" s="6" customFormat="1" ht="20.45" customHeight="1">
      <c r="B49" s="188"/>
      <c r="C49" s="188"/>
      <c r="D49" s="188" t="s">
        <v>252</v>
      </c>
      <c r="E49" s="163" t="s">
        <v>37</v>
      </c>
      <c r="F49" s="380">
        <v>0.56999999999999995</v>
      </c>
      <c r="G49" s="381"/>
      <c r="H49" s="355">
        <f>F49*G49</f>
        <v>0</v>
      </c>
    </row>
    <row r="50" spans="1:37" s="6" customFormat="1" ht="42.75" customHeight="1">
      <c r="B50" s="102">
        <v>18</v>
      </c>
      <c r="C50" s="366">
        <v>4.0999999999999996</v>
      </c>
      <c r="D50" s="118" t="s">
        <v>265</v>
      </c>
      <c r="E50" s="133" t="s">
        <v>266</v>
      </c>
      <c r="F50" s="69">
        <v>15</v>
      </c>
      <c r="G50" s="63"/>
      <c r="H50" s="63">
        <f t="shared" ref="H50:H62" si="4">(F50*G50)</f>
        <v>0</v>
      </c>
    </row>
    <row r="51" spans="1:37" s="6" customFormat="1" ht="42.75" customHeight="1">
      <c r="B51" s="102">
        <v>19</v>
      </c>
      <c r="C51" s="366">
        <v>4.2</v>
      </c>
      <c r="D51" s="118" t="s">
        <v>267</v>
      </c>
      <c r="E51" s="166" t="s">
        <v>41</v>
      </c>
      <c r="F51" s="79">
        <v>1</v>
      </c>
      <c r="G51" s="71"/>
      <c r="H51" s="183">
        <f>F51*G51</f>
        <v>0</v>
      </c>
    </row>
    <row r="52" spans="1:37" s="6" customFormat="1" ht="84" customHeight="1">
      <c r="B52" s="65">
        <v>20</v>
      </c>
      <c r="C52" s="360">
        <v>4.3</v>
      </c>
      <c r="D52" s="354" t="s">
        <v>333</v>
      </c>
      <c r="E52" s="133"/>
      <c r="F52" s="69"/>
      <c r="G52" s="63"/>
      <c r="H52" s="136"/>
    </row>
    <row r="53" spans="1:37" s="6" customFormat="1" ht="30.75" customHeight="1">
      <c r="B53" s="102">
        <v>21</v>
      </c>
      <c r="C53" s="367" t="s">
        <v>269</v>
      </c>
      <c r="D53" s="354" t="s">
        <v>270</v>
      </c>
      <c r="E53" s="133" t="s">
        <v>40</v>
      </c>
      <c r="F53" s="69">
        <v>400</v>
      </c>
      <c r="G53" s="63"/>
      <c r="H53" s="136">
        <f t="shared" si="4"/>
        <v>0</v>
      </c>
    </row>
    <row r="54" spans="1:37" s="6" customFormat="1" ht="27.75" customHeight="1">
      <c r="B54" s="65">
        <v>22</v>
      </c>
      <c r="C54" s="367" t="s">
        <v>271</v>
      </c>
      <c r="D54" s="354" t="s">
        <v>272</v>
      </c>
      <c r="E54" s="133" t="s">
        <v>40</v>
      </c>
      <c r="F54" s="69">
        <v>290</v>
      </c>
      <c r="G54" s="63"/>
      <c r="H54" s="136">
        <f t="shared" si="4"/>
        <v>0</v>
      </c>
    </row>
    <row r="55" spans="1:37" s="6" customFormat="1" ht="31.5" customHeight="1">
      <c r="B55" s="102">
        <v>23</v>
      </c>
      <c r="C55" s="368">
        <v>4.4000000000000004</v>
      </c>
      <c r="D55" s="354" t="s">
        <v>273</v>
      </c>
      <c r="E55" s="133" t="s">
        <v>39</v>
      </c>
      <c r="F55" s="69">
        <v>456</v>
      </c>
      <c r="G55" s="63"/>
      <c r="H55" s="136">
        <f t="shared" si="4"/>
        <v>0</v>
      </c>
    </row>
    <row r="56" spans="1:37" s="6" customFormat="1" ht="39.75" customHeight="1">
      <c r="B56" s="65">
        <v>24</v>
      </c>
      <c r="C56" s="368">
        <v>4.5</v>
      </c>
      <c r="D56" s="8" t="s">
        <v>274</v>
      </c>
      <c r="E56" s="133" t="s">
        <v>40</v>
      </c>
      <c r="F56" s="69">
        <v>273.60000000000002</v>
      </c>
      <c r="G56" s="63"/>
      <c r="H56" s="136">
        <f t="shared" si="4"/>
        <v>0</v>
      </c>
    </row>
    <row r="57" spans="1:37" s="6" customFormat="1" ht="47.25" customHeight="1">
      <c r="B57" s="102">
        <v>25</v>
      </c>
      <c r="C57" s="368">
        <v>4.5999999999999996</v>
      </c>
      <c r="D57" s="8" t="s">
        <v>275</v>
      </c>
      <c r="E57" s="133"/>
      <c r="F57" s="69"/>
      <c r="G57" s="63"/>
      <c r="H57" s="136"/>
    </row>
    <row r="58" spans="1:37" s="6" customFormat="1" ht="21" customHeight="1">
      <c r="B58" s="65">
        <v>26</v>
      </c>
      <c r="C58" s="368" t="s">
        <v>276</v>
      </c>
      <c r="D58" s="8" t="s">
        <v>277</v>
      </c>
      <c r="E58" s="133" t="s">
        <v>38</v>
      </c>
      <c r="F58" s="69">
        <v>120</v>
      </c>
      <c r="G58" s="63"/>
      <c r="H58" s="136">
        <f t="shared" si="4"/>
        <v>0</v>
      </c>
    </row>
    <row r="59" spans="1:37" s="6" customFormat="1" ht="22.5" customHeight="1">
      <c r="B59" s="102">
        <v>27</v>
      </c>
      <c r="C59" s="368" t="s">
        <v>278</v>
      </c>
      <c r="D59" s="8" t="s">
        <v>279</v>
      </c>
      <c r="E59" s="133" t="s">
        <v>38</v>
      </c>
      <c r="F59" s="69">
        <v>570</v>
      </c>
      <c r="G59" s="63"/>
      <c r="H59" s="136">
        <f t="shared" si="4"/>
        <v>0</v>
      </c>
    </row>
    <row r="60" spans="1:37" s="6" customFormat="1" ht="42.75" customHeight="1">
      <c r="B60" s="65">
        <v>28</v>
      </c>
      <c r="C60" s="368">
        <v>4.7</v>
      </c>
      <c r="D60" s="8" t="s">
        <v>280</v>
      </c>
      <c r="E60" s="133" t="s">
        <v>40</v>
      </c>
      <c r="F60" s="69">
        <v>524</v>
      </c>
      <c r="G60" s="63"/>
      <c r="H60" s="136">
        <f t="shared" si="4"/>
        <v>0</v>
      </c>
    </row>
    <row r="61" spans="1:37" s="6" customFormat="1" ht="73.5" customHeight="1">
      <c r="B61" s="65">
        <v>30</v>
      </c>
      <c r="C61" s="368">
        <v>4.9000000000000004</v>
      </c>
      <c r="D61" s="8" t="s">
        <v>281</v>
      </c>
      <c r="E61" s="133" t="s">
        <v>41</v>
      </c>
      <c r="F61" s="69">
        <v>22</v>
      </c>
      <c r="G61" s="63"/>
      <c r="H61" s="63">
        <f t="shared" si="4"/>
        <v>0</v>
      </c>
    </row>
    <row r="62" spans="1:37" s="6" customFormat="1" ht="73.5" customHeight="1" thickBot="1">
      <c r="B62" s="102">
        <v>31</v>
      </c>
      <c r="C62" s="385">
        <v>4.0999999999999996</v>
      </c>
      <c r="D62" s="74" t="s">
        <v>282</v>
      </c>
      <c r="E62" s="161" t="s">
        <v>41</v>
      </c>
      <c r="F62" s="75">
        <v>30</v>
      </c>
      <c r="G62" s="76"/>
      <c r="H62" s="76">
        <f t="shared" si="4"/>
        <v>0</v>
      </c>
    </row>
    <row r="63" spans="1:37" s="7" customFormat="1" ht="23.25" customHeight="1" thickBot="1">
      <c r="A63" s="6"/>
      <c r="B63" s="906" t="s">
        <v>48</v>
      </c>
      <c r="C63" s="907"/>
      <c r="D63" s="907"/>
      <c r="E63" s="907"/>
      <c r="F63" s="907"/>
      <c r="G63" s="908"/>
      <c r="H63" s="382">
        <f>SUM(H49:H62)</f>
        <v>0</v>
      </c>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row>
    <row r="64" spans="1:37" ht="19.5" thickBot="1">
      <c r="A64" s="2"/>
      <c r="B64" s="274"/>
      <c r="C64" s="275"/>
      <c r="D64" s="276" t="s">
        <v>305</v>
      </c>
      <c r="E64" s="275"/>
      <c r="F64" s="275"/>
      <c r="G64" s="275"/>
      <c r="H64" s="340"/>
      <c r="I64"/>
      <c r="J64"/>
      <c r="K64"/>
      <c r="L64"/>
      <c r="M64"/>
      <c r="N64"/>
      <c r="O64"/>
      <c r="P64"/>
      <c r="Q64"/>
      <c r="R64"/>
      <c r="S64"/>
      <c r="T64"/>
      <c r="U64"/>
      <c r="V64"/>
      <c r="W64"/>
      <c r="X64"/>
      <c r="Y64"/>
      <c r="Z64"/>
      <c r="AA64"/>
      <c r="AB64"/>
      <c r="AC64"/>
      <c r="AD64"/>
      <c r="AE64"/>
      <c r="AF64"/>
      <c r="AG64"/>
      <c r="AH64"/>
      <c r="AI64"/>
      <c r="AJ64"/>
      <c r="AK64"/>
    </row>
    <row r="65" spans="1:37" ht="19.5" thickBot="1">
      <c r="A65" s="2"/>
      <c r="B65" s="277"/>
      <c r="C65" s="278"/>
      <c r="D65" s="279" t="s">
        <v>306</v>
      </c>
      <c r="E65" s="280"/>
      <c r="F65" s="281"/>
      <c r="G65" s="281"/>
      <c r="H65" s="341"/>
      <c r="I65"/>
      <c r="J65"/>
      <c r="K65"/>
      <c r="L65"/>
      <c r="M65"/>
      <c r="N65"/>
      <c r="O65"/>
      <c r="P65"/>
      <c r="Q65"/>
      <c r="R65"/>
      <c r="S65"/>
      <c r="T65"/>
      <c r="U65"/>
      <c r="V65"/>
      <c r="W65"/>
      <c r="X65"/>
      <c r="Y65"/>
      <c r="Z65"/>
      <c r="AA65"/>
      <c r="AB65"/>
      <c r="AC65"/>
      <c r="AD65"/>
      <c r="AE65"/>
      <c r="AF65"/>
      <c r="AG65"/>
      <c r="AH65"/>
      <c r="AI65"/>
      <c r="AJ65"/>
      <c r="AK65"/>
    </row>
    <row r="66" spans="1:37" s="800" customFormat="1" ht="75">
      <c r="A66" s="792"/>
      <c r="B66" s="793">
        <v>32</v>
      </c>
      <c r="C66" s="794" t="s">
        <v>61</v>
      </c>
      <c r="D66" s="795" t="s">
        <v>398</v>
      </c>
      <c r="E66" s="796" t="s">
        <v>62</v>
      </c>
      <c r="F66" s="797">
        <v>13</v>
      </c>
      <c r="G66" s="798"/>
      <c r="H66" s="799">
        <f t="shared" ref="H66:H71" si="5">(F66*G66)</f>
        <v>0</v>
      </c>
    </row>
    <row r="67" spans="1:37" s="800" customFormat="1" ht="56.25">
      <c r="A67" s="792"/>
      <c r="B67" s="801">
        <v>33</v>
      </c>
      <c r="C67" s="802" t="s">
        <v>61</v>
      </c>
      <c r="D67" s="8" t="s">
        <v>399</v>
      </c>
      <c r="E67" s="803" t="s">
        <v>62</v>
      </c>
      <c r="F67" s="804">
        <v>49</v>
      </c>
      <c r="G67" s="805"/>
      <c r="H67" s="806">
        <f t="shared" si="5"/>
        <v>0</v>
      </c>
    </row>
    <row r="68" spans="1:37" s="800" customFormat="1" ht="56.25">
      <c r="A68" s="792"/>
      <c r="B68" s="801">
        <v>34</v>
      </c>
      <c r="C68" s="802" t="s">
        <v>61</v>
      </c>
      <c r="D68" s="807" t="s">
        <v>400</v>
      </c>
      <c r="E68" s="803" t="s">
        <v>62</v>
      </c>
      <c r="F68" s="804">
        <v>34</v>
      </c>
      <c r="G68" s="805"/>
      <c r="H68" s="806">
        <f t="shared" si="5"/>
        <v>0</v>
      </c>
    </row>
    <row r="69" spans="1:37" ht="75">
      <c r="A69" s="2"/>
      <c r="B69" s="97">
        <v>35</v>
      </c>
      <c r="C69" s="95" t="s">
        <v>61</v>
      </c>
      <c r="D69" s="8" t="s">
        <v>97</v>
      </c>
      <c r="E69" s="19" t="s">
        <v>62</v>
      </c>
      <c r="F69" s="69">
        <v>2</v>
      </c>
      <c r="G69" s="63"/>
      <c r="H69" s="136">
        <f>(F69*G69)</f>
        <v>0</v>
      </c>
      <c r="I69"/>
      <c r="J69"/>
      <c r="K69"/>
      <c r="L69"/>
      <c r="M69"/>
      <c r="N69"/>
      <c r="O69"/>
      <c r="P69"/>
      <c r="Q69"/>
      <c r="R69"/>
      <c r="S69"/>
      <c r="T69"/>
      <c r="U69"/>
      <c r="V69"/>
      <c r="W69"/>
      <c r="X69"/>
      <c r="Y69"/>
      <c r="Z69"/>
      <c r="AA69"/>
      <c r="AB69"/>
      <c r="AC69"/>
      <c r="AD69"/>
      <c r="AE69"/>
      <c r="AF69"/>
      <c r="AG69"/>
      <c r="AH69"/>
      <c r="AI69"/>
      <c r="AJ69"/>
      <c r="AK69"/>
    </row>
    <row r="70" spans="1:37" s="800" customFormat="1" ht="75">
      <c r="A70" s="792"/>
      <c r="B70" s="808">
        <v>36</v>
      </c>
      <c r="C70" s="802" t="s">
        <v>61</v>
      </c>
      <c r="D70" s="8" t="s">
        <v>98</v>
      </c>
      <c r="E70" s="803" t="s">
        <v>38</v>
      </c>
      <c r="F70" s="804">
        <v>244</v>
      </c>
      <c r="G70" s="805"/>
      <c r="H70" s="806">
        <f t="shared" si="5"/>
        <v>0</v>
      </c>
    </row>
    <row r="71" spans="1:37" s="800" customFormat="1" ht="57" thickBot="1">
      <c r="A71" s="792"/>
      <c r="B71" s="801">
        <v>37</v>
      </c>
      <c r="C71" s="802" t="s">
        <v>99</v>
      </c>
      <c r="D71" s="8" t="s">
        <v>128</v>
      </c>
      <c r="E71" s="809" t="s">
        <v>40</v>
      </c>
      <c r="F71" s="804">
        <v>4.88</v>
      </c>
      <c r="G71" s="805"/>
      <c r="H71" s="806">
        <f t="shared" si="5"/>
        <v>0</v>
      </c>
    </row>
    <row r="72" spans="1:37" ht="19.5" thickBot="1">
      <c r="A72" s="2"/>
      <c r="B72" s="292"/>
      <c r="C72" s="231"/>
      <c r="D72" s="276" t="s">
        <v>308</v>
      </c>
      <c r="E72" s="293"/>
      <c r="F72" s="294"/>
      <c r="G72" s="295"/>
      <c r="H72" s="342"/>
      <c r="I72"/>
      <c r="J72"/>
      <c r="K72"/>
      <c r="L72"/>
      <c r="M72"/>
      <c r="N72"/>
      <c r="O72"/>
      <c r="P72"/>
      <c r="Q72"/>
      <c r="R72"/>
      <c r="S72"/>
      <c r="T72"/>
      <c r="U72"/>
      <c r="V72"/>
      <c r="W72"/>
      <c r="X72"/>
      <c r="Y72"/>
      <c r="Z72"/>
      <c r="AA72"/>
      <c r="AB72"/>
      <c r="AC72"/>
      <c r="AD72"/>
      <c r="AE72"/>
      <c r="AF72"/>
      <c r="AG72"/>
      <c r="AH72"/>
      <c r="AI72"/>
      <c r="AJ72"/>
      <c r="AK72"/>
    </row>
    <row r="73" spans="1:37" ht="75">
      <c r="A73" s="2"/>
      <c r="B73" s="296">
        <v>38</v>
      </c>
      <c r="C73" s="297" t="s">
        <v>84</v>
      </c>
      <c r="D73" s="8" t="s">
        <v>401</v>
      </c>
      <c r="E73" s="299" t="s">
        <v>39</v>
      </c>
      <c r="F73" s="804">
        <v>42</v>
      </c>
      <c r="G73" s="301"/>
      <c r="H73" s="302">
        <f>(F73*G73)</f>
        <v>0</v>
      </c>
      <c r="I73"/>
      <c r="J73"/>
      <c r="K73"/>
      <c r="L73"/>
      <c r="M73"/>
      <c r="N73"/>
      <c r="O73"/>
      <c r="P73"/>
      <c r="Q73"/>
      <c r="R73"/>
      <c r="S73"/>
      <c r="T73"/>
      <c r="U73"/>
      <c r="V73"/>
      <c r="W73"/>
      <c r="X73"/>
      <c r="Y73"/>
      <c r="Z73"/>
      <c r="AA73"/>
      <c r="AB73"/>
      <c r="AC73"/>
      <c r="AD73"/>
      <c r="AE73"/>
      <c r="AF73"/>
      <c r="AG73"/>
      <c r="AH73"/>
      <c r="AI73"/>
      <c r="AJ73"/>
      <c r="AK73"/>
    </row>
    <row r="74" spans="1:37" ht="75.75" thickBot="1">
      <c r="A74" s="2"/>
      <c r="B74" s="282">
        <v>39</v>
      </c>
      <c r="C74" s="92" t="s">
        <v>84</v>
      </c>
      <c r="D74" s="8" t="s">
        <v>402</v>
      </c>
      <c r="E74" s="283" t="s">
        <v>39</v>
      </c>
      <c r="F74" s="69">
        <v>1</v>
      </c>
      <c r="G74" s="285"/>
      <c r="H74" s="286">
        <f>(F74*G74)</f>
        <v>0</v>
      </c>
      <c r="I74"/>
      <c r="J74"/>
      <c r="K74"/>
      <c r="L74"/>
      <c r="M74"/>
      <c r="N74"/>
      <c r="O74"/>
      <c r="P74"/>
      <c r="Q74"/>
      <c r="R74"/>
      <c r="S74"/>
      <c r="T74"/>
      <c r="U74"/>
      <c r="V74"/>
      <c r="W74"/>
      <c r="X74"/>
      <c r="Y74"/>
      <c r="Z74"/>
      <c r="AA74"/>
      <c r="AB74"/>
      <c r="AC74"/>
      <c r="AD74"/>
      <c r="AE74"/>
      <c r="AF74"/>
      <c r="AG74"/>
      <c r="AH74"/>
      <c r="AI74"/>
      <c r="AJ74"/>
      <c r="AK74"/>
    </row>
    <row r="75" spans="1:37" ht="19.5" thickBot="1">
      <c r="A75" s="2"/>
      <c r="B75" s="292"/>
      <c r="C75" s="231"/>
      <c r="D75" s="276" t="s">
        <v>309</v>
      </c>
      <c r="E75" s="293"/>
      <c r="F75" s="294"/>
      <c r="G75" s="295"/>
      <c r="H75" s="342"/>
      <c r="I75"/>
      <c r="J75"/>
      <c r="K75"/>
      <c r="L75"/>
      <c r="M75"/>
      <c r="N75"/>
      <c r="O75"/>
      <c r="P75"/>
      <c r="Q75"/>
      <c r="R75"/>
      <c r="S75"/>
      <c r="T75"/>
      <c r="U75"/>
      <c r="V75"/>
      <c r="W75"/>
      <c r="X75"/>
      <c r="Y75"/>
      <c r="Z75"/>
      <c r="AA75"/>
      <c r="AB75"/>
      <c r="AC75"/>
      <c r="AD75"/>
      <c r="AE75"/>
      <c r="AF75"/>
      <c r="AG75"/>
      <c r="AH75"/>
      <c r="AI75"/>
      <c r="AJ75"/>
      <c r="AK75"/>
    </row>
    <row r="76" spans="1:37" ht="75">
      <c r="A76" s="2"/>
      <c r="B76" s="82">
        <v>40</v>
      </c>
      <c r="C76" s="10"/>
      <c r="D76" s="8" t="s">
        <v>394</v>
      </c>
      <c r="E76" s="19" t="s">
        <v>62</v>
      </c>
      <c r="F76" s="69">
        <v>18</v>
      </c>
      <c r="G76" s="63"/>
      <c r="H76" s="136">
        <f t="shared" ref="H76" si="6">(F76*G76)</f>
        <v>0</v>
      </c>
      <c r="I76"/>
      <c r="J76"/>
      <c r="K76"/>
      <c r="L76"/>
      <c r="M76"/>
      <c r="N76"/>
      <c r="O76"/>
      <c r="P76"/>
      <c r="Q76"/>
      <c r="R76"/>
      <c r="S76"/>
      <c r="T76"/>
      <c r="U76"/>
      <c r="V76"/>
      <c r="W76"/>
      <c r="X76"/>
      <c r="Y76"/>
      <c r="Z76"/>
      <c r="AA76"/>
      <c r="AB76"/>
      <c r="AC76"/>
      <c r="AD76"/>
      <c r="AE76"/>
      <c r="AF76"/>
      <c r="AG76"/>
      <c r="AH76"/>
      <c r="AI76"/>
      <c r="AJ76"/>
      <c r="AK76"/>
    </row>
    <row r="77" spans="1:37" ht="94.5" thickBot="1">
      <c r="A77" s="2"/>
      <c r="B77" s="55">
        <v>41</v>
      </c>
      <c r="C77" s="10"/>
      <c r="D77" s="8" t="s">
        <v>397</v>
      </c>
      <c r="E77" s="19" t="s">
        <v>62</v>
      </c>
      <c r="F77" s="69">
        <v>6</v>
      </c>
      <c r="G77" s="63"/>
      <c r="H77" s="136">
        <f>(F77*G77)</f>
        <v>0</v>
      </c>
      <c r="I77"/>
      <c r="J77"/>
      <c r="K77"/>
      <c r="L77"/>
      <c r="M77"/>
      <c r="N77"/>
      <c r="O77"/>
      <c r="P77"/>
      <c r="Q77"/>
      <c r="R77"/>
      <c r="S77"/>
      <c r="T77"/>
      <c r="U77"/>
      <c r="V77"/>
      <c r="W77"/>
      <c r="X77"/>
      <c r="Y77"/>
      <c r="Z77"/>
      <c r="AA77"/>
      <c r="AB77"/>
      <c r="AC77"/>
      <c r="AD77"/>
      <c r="AE77"/>
      <c r="AF77"/>
      <c r="AG77"/>
      <c r="AH77"/>
      <c r="AI77"/>
      <c r="AJ77"/>
      <c r="AK77"/>
    </row>
    <row r="78" spans="1:37" ht="19.5" thickBot="1">
      <c r="A78" s="2"/>
      <c r="B78" s="887" t="s">
        <v>310</v>
      </c>
      <c r="C78" s="888"/>
      <c r="D78" s="888"/>
      <c r="E78" s="888"/>
      <c r="F78" s="888"/>
      <c r="G78" s="889"/>
      <c r="H78" s="342">
        <f>SUM(H66:H77)</f>
        <v>0</v>
      </c>
      <c r="I78"/>
      <c r="J78"/>
      <c r="K78"/>
      <c r="L78"/>
      <c r="M78"/>
      <c r="N78"/>
      <c r="O78"/>
      <c r="P78"/>
      <c r="Q78"/>
      <c r="R78"/>
      <c r="S78"/>
      <c r="T78"/>
      <c r="U78"/>
      <c r="V78"/>
      <c r="W78"/>
      <c r="X78"/>
      <c r="Y78"/>
      <c r="Z78"/>
      <c r="AA78"/>
      <c r="AB78"/>
      <c r="AC78"/>
      <c r="AD78"/>
      <c r="AE78"/>
      <c r="AF78"/>
      <c r="AG78"/>
      <c r="AH78"/>
      <c r="AI78"/>
      <c r="AJ78"/>
      <c r="AK78"/>
    </row>
    <row r="79" spans="1:37" ht="19.5" thickBot="1">
      <c r="E79" s="57"/>
    </row>
    <row r="80" spans="1:37" ht="29.25" customHeight="1" thickBot="1">
      <c r="A80" s="12"/>
      <c r="B80" s="38"/>
      <c r="C80" s="88"/>
      <c r="D80" s="879" t="s">
        <v>283</v>
      </c>
      <c r="E80" s="880"/>
      <c r="F80" s="880"/>
      <c r="G80" s="881"/>
      <c r="H80" s="362"/>
    </row>
    <row r="81" spans="1:14" ht="18.75">
      <c r="A81" s="12"/>
      <c r="B81" s="31"/>
      <c r="C81" s="32"/>
      <c r="D81" s="89" t="s">
        <v>49</v>
      </c>
      <c r="E81" s="89"/>
      <c r="F81" s="90"/>
      <c r="G81" s="89"/>
      <c r="H81" s="398">
        <f>SUM(H30)</f>
        <v>0</v>
      </c>
    </row>
    <row r="82" spans="1:14" ht="18.75">
      <c r="A82" s="12"/>
      <c r="B82" s="33"/>
      <c r="C82" s="10"/>
      <c r="D82" s="58" t="s">
        <v>50</v>
      </c>
      <c r="E82" s="58"/>
      <c r="F82" s="59"/>
      <c r="G82" s="60"/>
      <c r="H82" s="399">
        <f>SUM(H35)</f>
        <v>0</v>
      </c>
    </row>
    <row r="83" spans="1:14" s="2" customFormat="1" ht="18.75">
      <c r="A83" s="1"/>
      <c r="B83" s="13"/>
      <c r="C83" s="8"/>
      <c r="D83" s="61" t="s">
        <v>287</v>
      </c>
      <c r="E83" s="61"/>
      <c r="F83" s="62"/>
      <c r="G83" s="61"/>
      <c r="H83" s="399">
        <f>SUM(H39)</f>
        <v>0</v>
      </c>
    </row>
    <row r="84" spans="1:14" s="2" customFormat="1" ht="18.75">
      <c r="A84" s="1"/>
      <c r="B84" s="13"/>
      <c r="C84" s="8"/>
      <c r="D84" s="61" t="s">
        <v>52</v>
      </c>
      <c r="E84" s="61"/>
      <c r="F84" s="62"/>
      <c r="G84" s="61"/>
      <c r="H84" s="399">
        <f>H47</f>
        <v>0</v>
      </c>
    </row>
    <row r="85" spans="1:14" s="2" customFormat="1" ht="18.75">
      <c r="A85" s="1"/>
      <c r="B85" s="13"/>
      <c r="C85" s="8"/>
      <c r="D85" s="61" t="s">
        <v>53</v>
      </c>
      <c r="E85" s="61"/>
      <c r="F85" s="62"/>
      <c r="G85" s="61"/>
      <c r="H85" s="399">
        <f>H63</f>
        <v>0</v>
      </c>
    </row>
    <row r="86" spans="1:14" s="2" customFormat="1" ht="18.75">
      <c r="A86" s="321"/>
      <c r="B86" s="406"/>
      <c r="C86" s="402"/>
      <c r="D86" s="403" t="s">
        <v>244</v>
      </c>
      <c r="E86" s="403"/>
      <c r="F86" s="404"/>
      <c r="G86" s="405"/>
      <c r="H86" s="407">
        <f>SUM(H78)</f>
        <v>0</v>
      </c>
    </row>
    <row r="87" spans="1:14" s="252" customFormat="1" ht="19.5" customHeight="1" thickBot="1">
      <c r="A87" s="322"/>
      <c r="B87" s="400"/>
      <c r="C87" s="401"/>
      <c r="D87" s="890" t="s">
        <v>206</v>
      </c>
      <c r="E87" s="891"/>
      <c r="F87" s="891" t="s">
        <v>207</v>
      </c>
      <c r="G87" s="892"/>
      <c r="H87" s="721">
        <f>SUM(H81:H86)</f>
        <v>0</v>
      </c>
      <c r="N87" s="263"/>
    </row>
    <row r="88" spans="1:14" s="325" customFormat="1" ht="15" customHeight="1" thickBot="1">
      <c r="B88" s="326"/>
      <c r="C88" s="326"/>
      <c r="D88" s="327"/>
      <c r="E88" s="328"/>
      <c r="F88" s="329"/>
      <c r="G88" s="330"/>
      <c r="H88" s="339"/>
    </row>
    <row r="89" spans="1:14" s="2" customFormat="1" ht="19.5" thickBot="1">
      <c r="A89" s="1"/>
      <c r="B89" s="896" t="s">
        <v>0</v>
      </c>
      <c r="C89" s="897"/>
      <c r="D89" s="897"/>
      <c r="E89" s="897"/>
      <c r="F89" s="897"/>
      <c r="G89" s="897"/>
      <c r="H89" s="898"/>
    </row>
    <row r="90" spans="1:14" s="2" customFormat="1" ht="19.149999999999999" customHeight="1" thickBot="1">
      <c r="A90" s="1"/>
      <c r="B90" s="899" t="s">
        <v>288</v>
      </c>
      <c r="C90" s="900"/>
      <c r="D90" s="900"/>
      <c r="E90" s="900"/>
      <c r="F90" s="900"/>
      <c r="G90" s="900"/>
      <c r="H90" s="901"/>
    </row>
    <row r="91" spans="1:14" ht="56.25">
      <c r="B91" s="549" t="s">
        <v>25</v>
      </c>
      <c r="C91" s="550" t="s">
        <v>55</v>
      </c>
      <c r="D91" s="550" t="s">
        <v>26</v>
      </c>
      <c r="E91" s="550" t="s">
        <v>27</v>
      </c>
      <c r="F91" s="647" t="s">
        <v>28</v>
      </c>
      <c r="G91" s="648" t="s">
        <v>29</v>
      </c>
      <c r="H91" s="649" t="s">
        <v>30</v>
      </c>
    </row>
    <row r="92" spans="1:14" ht="19.5" thickBot="1">
      <c r="B92" s="555">
        <v>1</v>
      </c>
      <c r="C92" s="556">
        <v>2</v>
      </c>
      <c r="D92" s="556">
        <v>3</v>
      </c>
      <c r="E92" s="556">
        <v>4</v>
      </c>
      <c r="F92" s="556">
        <v>5</v>
      </c>
      <c r="G92" s="650">
        <v>6</v>
      </c>
      <c r="H92" s="651">
        <v>7</v>
      </c>
    </row>
    <row r="93" spans="1:14" ht="19.5" thickBot="1">
      <c r="A93" s="386"/>
      <c r="B93" s="559"/>
      <c r="C93" s="560"/>
      <c r="D93" s="652" t="s">
        <v>31</v>
      </c>
      <c r="E93" s="653"/>
      <c r="F93" s="654"/>
      <c r="G93" s="655"/>
      <c r="H93" s="656"/>
    </row>
    <row r="94" spans="1:14" ht="15.75" customHeight="1">
      <c r="A94" s="387"/>
      <c r="B94" s="564">
        <v>1</v>
      </c>
      <c r="C94" s="565" t="s">
        <v>247</v>
      </c>
      <c r="D94" s="566" t="s">
        <v>32</v>
      </c>
      <c r="E94" s="567" t="s">
        <v>33</v>
      </c>
      <c r="F94" s="568">
        <v>1</v>
      </c>
      <c r="G94" s="657"/>
      <c r="H94" s="569">
        <f t="shared" ref="H94:H99" si="7">F94*G94</f>
        <v>0</v>
      </c>
    </row>
    <row r="95" spans="1:14" ht="36" customHeight="1">
      <c r="A95" s="387"/>
      <c r="B95" s="334">
        <v>2</v>
      </c>
      <c r="C95" s="570">
        <v>1.2</v>
      </c>
      <c r="D95" s="412" t="s">
        <v>34</v>
      </c>
      <c r="E95" s="165" t="s">
        <v>33</v>
      </c>
      <c r="F95" s="571">
        <v>1</v>
      </c>
      <c r="G95" s="285"/>
      <c r="H95" s="286">
        <f t="shared" si="7"/>
        <v>0</v>
      </c>
    </row>
    <row r="96" spans="1:14" ht="22.5" customHeight="1">
      <c r="A96" s="387"/>
      <c r="B96" s="334">
        <v>3</v>
      </c>
      <c r="C96" s="92" t="s">
        <v>248</v>
      </c>
      <c r="D96" s="572" t="s">
        <v>35</v>
      </c>
      <c r="E96" s="165" t="s">
        <v>33</v>
      </c>
      <c r="F96" s="571">
        <v>1</v>
      </c>
      <c r="G96" s="285"/>
      <c r="H96" s="286">
        <f t="shared" si="7"/>
        <v>0</v>
      </c>
    </row>
    <row r="97" spans="1:37" ht="36" customHeight="1">
      <c r="A97" s="387"/>
      <c r="B97" s="334">
        <v>4</v>
      </c>
      <c r="C97" s="92" t="s">
        <v>249</v>
      </c>
      <c r="D97" s="572" t="s">
        <v>58</v>
      </c>
      <c r="E97" s="165" t="s">
        <v>33</v>
      </c>
      <c r="F97" s="571">
        <v>1</v>
      </c>
      <c r="G97" s="285"/>
      <c r="H97" s="286">
        <f t="shared" si="7"/>
        <v>0</v>
      </c>
    </row>
    <row r="98" spans="1:37" ht="57" customHeight="1">
      <c r="A98" s="387"/>
      <c r="B98" s="334">
        <v>5</v>
      </c>
      <c r="C98" s="92" t="s">
        <v>250</v>
      </c>
      <c r="D98" s="572" t="s">
        <v>66</v>
      </c>
      <c r="E98" s="165" t="s">
        <v>33</v>
      </c>
      <c r="F98" s="571">
        <v>1</v>
      </c>
      <c r="G98" s="285"/>
      <c r="H98" s="286">
        <f t="shared" si="7"/>
        <v>0</v>
      </c>
    </row>
    <row r="99" spans="1:37" ht="36.75" customHeight="1" thickBot="1">
      <c r="A99" s="387"/>
      <c r="B99" s="658">
        <v>6</v>
      </c>
      <c r="C99" s="659">
        <v>1.6</v>
      </c>
      <c r="D99" s="660" t="s">
        <v>90</v>
      </c>
      <c r="E99" s="661" t="s">
        <v>33</v>
      </c>
      <c r="F99" s="662">
        <v>1</v>
      </c>
      <c r="G99" s="663"/>
      <c r="H99" s="664">
        <f t="shared" si="7"/>
        <v>0</v>
      </c>
    </row>
    <row r="100" spans="1:37" ht="24" customHeight="1" thickBot="1">
      <c r="A100" s="388"/>
      <c r="B100" s="665"/>
      <c r="C100" s="666"/>
      <c r="D100" s="666"/>
      <c r="E100" s="868" t="s">
        <v>57</v>
      </c>
      <c r="F100" s="868"/>
      <c r="G100" s="869"/>
      <c r="H100" s="667">
        <f>SUM(H94:H99)</f>
        <v>0</v>
      </c>
    </row>
    <row r="101" spans="1:37" s="7" customFormat="1" ht="19.5" thickBot="1">
      <c r="A101" s="6"/>
      <c r="B101" s="668"/>
      <c r="C101" s="669"/>
      <c r="D101" s="882" t="s">
        <v>36</v>
      </c>
      <c r="E101" s="883"/>
      <c r="F101" s="883"/>
      <c r="G101" s="883"/>
      <c r="H101" s="884"/>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row>
    <row r="102" spans="1:37" s="7" customFormat="1" ht="18" customHeight="1">
      <c r="A102" s="6"/>
      <c r="B102" s="564">
        <v>7</v>
      </c>
      <c r="C102" s="565" t="s">
        <v>251</v>
      </c>
      <c r="D102" s="670" t="s">
        <v>252</v>
      </c>
      <c r="E102" s="567" t="s">
        <v>37</v>
      </c>
      <c r="F102" s="671">
        <v>0.32</v>
      </c>
      <c r="G102" s="672"/>
      <c r="H102" s="569">
        <f>F102*G102</f>
        <v>0</v>
      </c>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row>
    <row r="103" spans="1:37" s="7" customFormat="1" ht="60.75" customHeight="1">
      <c r="A103" s="6"/>
      <c r="B103" s="673">
        <v>8</v>
      </c>
      <c r="C103" s="585" t="s">
        <v>253</v>
      </c>
      <c r="D103" s="674" t="s">
        <v>118</v>
      </c>
      <c r="E103" s="165" t="s">
        <v>39</v>
      </c>
      <c r="F103" s="284">
        <v>942.45</v>
      </c>
      <c r="G103" s="285"/>
      <c r="H103" s="286">
        <f t="shared" ref="H103:H104" si="8">F103*G103</f>
        <v>0</v>
      </c>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row>
    <row r="104" spans="1:37" s="7" customFormat="1" ht="38.25" customHeight="1">
      <c r="A104" s="6"/>
      <c r="B104" s="673">
        <v>9</v>
      </c>
      <c r="C104" s="585" t="s">
        <v>254</v>
      </c>
      <c r="D104" s="674" t="s">
        <v>69</v>
      </c>
      <c r="E104" s="165" t="s">
        <v>38</v>
      </c>
      <c r="F104" s="284">
        <v>13.8</v>
      </c>
      <c r="G104" s="285"/>
      <c r="H104" s="286">
        <f t="shared" si="8"/>
        <v>0</v>
      </c>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row>
    <row r="105" spans="1:37" s="18" customFormat="1" ht="37.5" customHeight="1" thickBot="1">
      <c r="A105" s="17"/>
      <c r="B105" s="573">
        <v>10</v>
      </c>
      <c r="C105" s="523" t="s">
        <v>79</v>
      </c>
      <c r="D105" s="675" t="s">
        <v>256</v>
      </c>
      <c r="E105" s="287" t="s">
        <v>41</v>
      </c>
      <c r="F105" s="289">
        <v>6</v>
      </c>
      <c r="G105" s="290"/>
      <c r="H105" s="291">
        <f>F105*G105</f>
        <v>0</v>
      </c>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row>
    <row r="106" spans="1:37" s="7" customFormat="1" ht="19.899999999999999" customHeight="1" thickBot="1">
      <c r="A106" s="6"/>
      <c r="B106" s="870" t="s">
        <v>42</v>
      </c>
      <c r="C106" s="871"/>
      <c r="D106" s="871"/>
      <c r="E106" s="871"/>
      <c r="F106" s="871"/>
      <c r="G106" s="872"/>
      <c r="H106" s="676">
        <f>SUM(H102:H105)</f>
        <v>0</v>
      </c>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row>
    <row r="107" spans="1:37" s="7" customFormat="1" ht="20.25" customHeight="1" thickBot="1">
      <c r="A107" s="6"/>
      <c r="B107" s="677"/>
      <c r="C107" s="677"/>
      <c r="D107" s="882" t="s">
        <v>43</v>
      </c>
      <c r="E107" s="883"/>
      <c r="F107" s="883"/>
      <c r="G107" s="883"/>
      <c r="H107" s="884"/>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row>
    <row r="108" spans="1:37" s="7" customFormat="1" ht="63" customHeight="1">
      <c r="A108" s="6"/>
      <c r="B108" s="564">
        <v>11</v>
      </c>
      <c r="C108" s="565" t="s">
        <v>255</v>
      </c>
      <c r="D108" s="678" t="s">
        <v>121</v>
      </c>
      <c r="E108" s="679" t="s">
        <v>40</v>
      </c>
      <c r="F108" s="671">
        <v>285</v>
      </c>
      <c r="G108" s="672"/>
      <c r="H108" s="569">
        <f>F108*G108</f>
        <v>0</v>
      </c>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row>
    <row r="109" spans="1:37" s="7" customFormat="1" ht="19.5" customHeight="1" thickBot="1">
      <c r="A109" s="6"/>
      <c r="B109" s="873" t="s">
        <v>44</v>
      </c>
      <c r="C109" s="874"/>
      <c r="D109" s="874"/>
      <c r="E109" s="874"/>
      <c r="F109" s="874"/>
      <c r="G109" s="875"/>
      <c r="H109" s="667">
        <f>SUM(H108:H108)</f>
        <v>0</v>
      </c>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row>
    <row r="110" spans="1:37" s="7" customFormat="1" ht="18.75" customHeight="1" thickBot="1">
      <c r="A110" s="6"/>
      <c r="B110" s="680"/>
      <c r="C110" s="681"/>
      <c r="D110" s="882" t="s">
        <v>45</v>
      </c>
      <c r="E110" s="883"/>
      <c r="F110" s="883"/>
      <c r="G110" s="883"/>
      <c r="H110" s="884"/>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row>
    <row r="111" spans="1:37" s="252" customFormat="1" ht="36">
      <c r="B111" s="581">
        <v>12</v>
      </c>
      <c r="C111" s="682" t="s">
        <v>178</v>
      </c>
      <c r="D111" s="343" t="s">
        <v>286</v>
      </c>
      <c r="E111" s="378" t="s">
        <v>40</v>
      </c>
      <c r="F111" s="606">
        <v>240</v>
      </c>
      <c r="G111" s="607"/>
      <c r="H111" s="286">
        <f>F111*G111</f>
        <v>0</v>
      </c>
      <c r="M111" s="256"/>
      <c r="N111" s="256"/>
    </row>
    <row r="112" spans="1:37" ht="38.25" customHeight="1">
      <c r="A112" s="91"/>
      <c r="B112" s="683">
        <v>13</v>
      </c>
      <c r="C112" s="297" t="s">
        <v>81</v>
      </c>
      <c r="D112" s="93" t="s">
        <v>94</v>
      </c>
      <c r="E112" s="165" t="s">
        <v>39</v>
      </c>
      <c r="F112" s="356">
        <v>1000</v>
      </c>
      <c r="G112" s="357"/>
      <c r="H112" s="286">
        <f>F112*G112</f>
        <v>0</v>
      </c>
      <c r="I112" s="358"/>
      <c r="J112"/>
      <c r="K112"/>
      <c r="L112"/>
      <c r="M112"/>
      <c r="N112"/>
      <c r="O112"/>
      <c r="P112"/>
      <c r="Q112"/>
      <c r="R112"/>
      <c r="S112"/>
      <c r="T112"/>
      <c r="U112"/>
      <c r="V112"/>
      <c r="W112"/>
      <c r="X112"/>
      <c r="Y112"/>
      <c r="Z112"/>
      <c r="AA112"/>
      <c r="AB112"/>
      <c r="AC112"/>
      <c r="AD112"/>
      <c r="AE112"/>
      <c r="AF112"/>
      <c r="AG112"/>
      <c r="AH112"/>
      <c r="AI112"/>
      <c r="AJ112"/>
      <c r="AK112"/>
    </row>
    <row r="113" spans="1:37" ht="38.25" customHeight="1">
      <c r="A113" s="83"/>
      <c r="B113" s="334">
        <v>14</v>
      </c>
      <c r="C113" s="92" t="s">
        <v>257</v>
      </c>
      <c r="D113" s="93" t="s">
        <v>258</v>
      </c>
      <c r="E113" s="165" t="s">
        <v>39</v>
      </c>
      <c r="F113" s="356">
        <v>942.45</v>
      </c>
      <c r="G113" s="357"/>
      <c r="H113" s="286">
        <f>F113*G113</f>
        <v>0</v>
      </c>
      <c r="I113"/>
      <c r="J113"/>
      <c r="K113"/>
      <c r="L113"/>
      <c r="M113"/>
      <c r="N113"/>
      <c r="O113"/>
      <c r="P113"/>
      <c r="Q113"/>
      <c r="R113"/>
      <c r="S113"/>
      <c r="T113"/>
      <c r="U113"/>
      <c r="V113"/>
      <c r="W113"/>
      <c r="X113"/>
      <c r="Y113"/>
      <c r="Z113"/>
      <c r="AA113"/>
      <c r="AB113"/>
      <c r="AC113"/>
      <c r="AD113"/>
      <c r="AE113"/>
      <c r="AF113"/>
      <c r="AG113"/>
      <c r="AH113"/>
      <c r="AI113"/>
      <c r="AJ113"/>
      <c r="AK113"/>
    </row>
    <row r="114" spans="1:37" s="7" customFormat="1" ht="21" customHeight="1" thickBot="1">
      <c r="A114" s="6"/>
      <c r="B114" s="876" t="s">
        <v>46</v>
      </c>
      <c r="C114" s="877"/>
      <c r="D114" s="877"/>
      <c r="E114" s="877"/>
      <c r="F114" s="877"/>
      <c r="G114" s="878"/>
      <c r="H114" s="684">
        <f>SUM(H111:H113)</f>
        <v>0</v>
      </c>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row>
    <row r="115" spans="1:37" s="6" customFormat="1" ht="20.45" customHeight="1" thickBot="1">
      <c r="B115" s="685"/>
      <c r="C115" s="686"/>
      <c r="D115" s="882" t="s">
        <v>47</v>
      </c>
      <c r="E115" s="883"/>
      <c r="F115" s="883"/>
      <c r="G115" s="883"/>
      <c r="H115" s="884"/>
    </row>
    <row r="116" spans="1:37" s="6" customFormat="1" ht="56.25" customHeight="1">
      <c r="B116" s="683">
        <v>15</v>
      </c>
      <c r="C116" s="687">
        <v>5.0999999999999996</v>
      </c>
      <c r="D116" s="298" t="s">
        <v>260</v>
      </c>
      <c r="E116" s="688" t="s">
        <v>41</v>
      </c>
      <c r="F116" s="300">
        <v>286</v>
      </c>
      <c r="G116" s="301"/>
      <c r="H116" s="302">
        <f t="shared" ref="H116:H117" si="9">(F116*G116)</f>
        <v>0</v>
      </c>
    </row>
    <row r="117" spans="1:37" s="6" customFormat="1" ht="78" customHeight="1" thickBot="1">
      <c r="B117" s="573">
        <v>16</v>
      </c>
      <c r="C117" s="689">
        <v>5.2</v>
      </c>
      <c r="D117" s="288" t="s">
        <v>261</v>
      </c>
      <c r="E117" s="515" t="s">
        <v>38</v>
      </c>
      <c r="F117" s="289">
        <v>18.5</v>
      </c>
      <c r="G117" s="290"/>
      <c r="H117" s="291">
        <f t="shared" si="9"/>
        <v>0</v>
      </c>
    </row>
    <row r="118" spans="1:37" s="7" customFormat="1" ht="19.5" customHeight="1" thickBot="1">
      <c r="A118" s="6"/>
      <c r="B118" s="870" t="s">
        <v>48</v>
      </c>
      <c r="C118" s="871"/>
      <c r="D118" s="871"/>
      <c r="E118" s="871"/>
      <c r="F118" s="871"/>
      <c r="G118" s="872"/>
      <c r="H118" s="690">
        <f>SUM(H116:H117)</f>
        <v>0</v>
      </c>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row>
    <row r="119" spans="1:37" ht="19.5" thickBot="1">
      <c r="A119" s="2"/>
      <c r="B119" s="274"/>
      <c r="C119" s="275"/>
      <c r="D119" s="276" t="s">
        <v>305</v>
      </c>
      <c r="E119" s="275"/>
      <c r="F119" s="275"/>
      <c r="G119" s="275"/>
      <c r="H119" s="340"/>
      <c r="I119"/>
      <c r="J119"/>
      <c r="K119"/>
      <c r="L119"/>
      <c r="M119"/>
      <c r="N119"/>
      <c r="O119"/>
      <c r="P119"/>
      <c r="Q119"/>
      <c r="R119"/>
      <c r="S119"/>
      <c r="T119"/>
      <c r="U119"/>
      <c r="V119"/>
      <c r="W119"/>
      <c r="X119"/>
      <c r="Y119"/>
      <c r="Z119"/>
      <c r="AA119"/>
      <c r="AB119"/>
      <c r="AC119"/>
      <c r="AD119"/>
      <c r="AE119"/>
      <c r="AF119"/>
      <c r="AG119"/>
      <c r="AH119"/>
      <c r="AI119"/>
      <c r="AJ119"/>
      <c r="AK119"/>
    </row>
    <row r="120" spans="1:37" ht="19.5" thickBot="1">
      <c r="A120" s="2"/>
      <c r="B120" s="277"/>
      <c r="C120" s="278"/>
      <c r="D120" s="279" t="s">
        <v>306</v>
      </c>
      <c r="E120" s="280"/>
      <c r="F120" s="281"/>
      <c r="G120" s="281"/>
      <c r="H120" s="341"/>
      <c r="I120"/>
      <c r="J120"/>
      <c r="K120"/>
      <c r="L120"/>
      <c r="M120"/>
      <c r="N120"/>
      <c r="O120"/>
      <c r="P120"/>
      <c r="Q120"/>
      <c r="R120"/>
      <c r="S120"/>
      <c r="T120"/>
      <c r="U120"/>
      <c r="V120"/>
      <c r="W120"/>
      <c r="X120"/>
      <c r="Y120"/>
      <c r="Z120"/>
      <c r="AA120"/>
      <c r="AB120"/>
      <c r="AC120"/>
      <c r="AD120"/>
      <c r="AE120"/>
      <c r="AF120"/>
      <c r="AG120"/>
      <c r="AH120"/>
      <c r="AI120"/>
      <c r="AJ120"/>
      <c r="AK120"/>
    </row>
    <row r="121" spans="1:37" s="800" customFormat="1" ht="75">
      <c r="A121" s="792"/>
      <c r="B121" s="793">
        <v>17</v>
      </c>
      <c r="C121" s="794" t="s">
        <v>61</v>
      </c>
      <c r="D121" s="795" t="s">
        <v>398</v>
      </c>
      <c r="E121" s="796" t="s">
        <v>62</v>
      </c>
      <c r="F121" s="797">
        <v>3</v>
      </c>
      <c r="G121" s="798"/>
      <c r="H121" s="799">
        <f t="shared" ref="H121:H125" si="10">(F121*G121)</f>
        <v>0</v>
      </c>
    </row>
    <row r="122" spans="1:37" s="800" customFormat="1" ht="56.25">
      <c r="A122" s="792"/>
      <c r="B122" s="801">
        <v>18</v>
      </c>
      <c r="C122" s="802" t="s">
        <v>61</v>
      </c>
      <c r="D122" s="8" t="s">
        <v>399</v>
      </c>
      <c r="E122" s="803" t="s">
        <v>62</v>
      </c>
      <c r="F122" s="804">
        <v>12</v>
      </c>
      <c r="G122" s="805"/>
      <c r="H122" s="806">
        <f t="shared" si="10"/>
        <v>0</v>
      </c>
    </row>
    <row r="123" spans="1:37" s="800" customFormat="1" ht="56.25">
      <c r="A123" s="792"/>
      <c r="B123" s="801">
        <v>19</v>
      </c>
      <c r="C123" s="802" t="s">
        <v>61</v>
      </c>
      <c r="D123" s="807" t="s">
        <v>400</v>
      </c>
      <c r="E123" s="803" t="s">
        <v>62</v>
      </c>
      <c r="F123" s="804">
        <v>7</v>
      </c>
      <c r="G123" s="805"/>
      <c r="H123" s="806">
        <f t="shared" si="10"/>
        <v>0</v>
      </c>
    </row>
    <row r="124" spans="1:37" s="800" customFormat="1" ht="75">
      <c r="A124" s="792"/>
      <c r="B124" s="808">
        <v>20</v>
      </c>
      <c r="C124" s="802" t="s">
        <v>61</v>
      </c>
      <c r="D124" s="8" t="s">
        <v>98</v>
      </c>
      <c r="E124" s="803" t="s">
        <v>38</v>
      </c>
      <c r="F124" s="804">
        <v>64</v>
      </c>
      <c r="G124" s="805"/>
      <c r="H124" s="806">
        <f t="shared" si="10"/>
        <v>0</v>
      </c>
    </row>
    <row r="125" spans="1:37" s="800" customFormat="1" ht="57" thickBot="1">
      <c r="A125" s="792"/>
      <c r="B125" s="801">
        <v>21</v>
      </c>
      <c r="C125" s="802" t="s">
        <v>99</v>
      </c>
      <c r="D125" s="8" t="s">
        <v>128</v>
      </c>
      <c r="E125" s="809" t="s">
        <v>40</v>
      </c>
      <c r="F125" s="804">
        <v>1.28</v>
      </c>
      <c r="G125" s="805"/>
      <c r="H125" s="806">
        <f t="shared" si="10"/>
        <v>0</v>
      </c>
    </row>
    <row r="126" spans="1:37" ht="19.5" thickBot="1">
      <c r="A126" s="2"/>
      <c r="B126" s="292"/>
      <c r="C126" s="231"/>
      <c r="D126" s="276" t="s">
        <v>308</v>
      </c>
      <c r="E126" s="293"/>
      <c r="F126" s="294"/>
      <c r="G126" s="295"/>
      <c r="H126" s="342"/>
      <c r="I126"/>
      <c r="J126"/>
      <c r="K126"/>
      <c r="L126"/>
      <c r="M126"/>
      <c r="N126"/>
      <c r="O126"/>
      <c r="P126"/>
      <c r="Q126"/>
      <c r="R126"/>
      <c r="S126"/>
      <c r="T126"/>
      <c r="U126"/>
      <c r="V126"/>
      <c r="W126"/>
      <c r="X126"/>
      <c r="Y126"/>
      <c r="Z126"/>
      <c r="AA126"/>
      <c r="AB126"/>
      <c r="AC126"/>
      <c r="AD126"/>
      <c r="AE126"/>
      <c r="AF126"/>
      <c r="AG126"/>
      <c r="AH126"/>
      <c r="AI126"/>
      <c r="AJ126"/>
      <c r="AK126"/>
    </row>
    <row r="127" spans="1:37" ht="75.75" thickBot="1">
      <c r="A127" s="2"/>
      <c r="B127" s="296">
        <v>23</v>
      </c>
      <c r="C127" s="297" t="s">
        <v>84</v>
      </c>
      <c r="D127" s="8" t="s">
        <v>401</v>
      </c>
      <c r="E127" s="299" t="s">
        <v>39</v>
      </c>
      <c r="F127" s="804">
        <v>10</v>
      </c>
      <c r="G127" s="301"/>
      <c r="H127" s="302">
        <f>(F127*G127)</f>
        <v>0</v>
      </c>
      <c r="I127"/>
      <c r="J127"/>
      <c r="K127"/>
      <c r="L127"/>
      <c r="M127"/>
      <c r="N127"/>
      <c r="O127"/>
      <c r="P127"/>
      <c r="Q127"/>
      <c r="R127"/>
      <c r="S127"/>
      <c r="T127"/>
      <c r="U127"/>
      <c r="V127"/>
      <c r="W127"/>
      <c r="X127"/>
      <c r="Y127"/>
      <c r="Z127"/>
      <c r="AA127"/>
      <c r="AB127"/>
      <c r="AC127"/>
      <c r="AD127"/>
      <c r="AE127"/>
      <c r="AF127"/>
      <c r="AG127"/>
      <c r="AH127"/>
      <c r="AI127"/>
      <c r="AJ127"/>
      <c r="AK127"/>
    </row>
    <row r="128" spans="1:37" ht="19.5" thickBot="1">
      <c r="A128" s="2"/>
      <c r="B128" s="292"/>
      <c r="C128" s="231"/>
      <c r="D128" s="276" t="s">
        <v>309</v>
      </c>
      <c r="E128" s="293"/>
      <c r="F128" s="294"/>
      <c r="G128" s="295"/>
      <c r="H128" s="342"/>
      <c r="I128"/>
      <c r="J128"/>
      <c r="K128"/>
      <c r="L128"/>
      <c r="M128"/>
      <c r="N128"/>
      <c r="O128"/>
      <c r="P128"/>
      <c r="Q128"/>
      <c r="R128"/>
      <c r="S128"/>
      <c r="T128"/>
      <c r="U128"/>
      <c r="V128"/>
      <c r="W128"/>
      <c r="X128"/>
      <c r="Y128"/>
      <c r="Z128"/>
      <c r="AA128"/>
      <c r="AB128"/>
      <c r="AC128"/>
      <c r="AD128"/>
      <c r="AE128"/>
      <c r="AF128"/>
      <c r="AG128"/>
      <c r="AH128"/>
      <c r="AI128"/>
      <c r="AJ128"/>
      <c r="AK128"/>
    </row>
    <row r="129" spans="1:37" ht="75.75" thickBot="1">
      <c r="A129" s="2"/>
      <c r="B129" s="55">
        <v>24</v>
      </c>
      <c r="C129" s="95" t="s">
        <v>86</v>
      </c>
      <c r="D129" s="8" t="s">
        <v>129</v>
      </c>
      <c r="E129" s="19" t="s">
        <v>62</v>
      </c>
      <c r="F129" s="69">
        <v>2</v>
      </c>
      <c r="G129" s="63"/>
      <c r="H129" s="136">
        <f t="shared" ref="H129" si="11">(F129*G129)</f>
        <v>0</v>
      </c>
      <c r="I129"/>
      <c r="J129"/>
      <c r="K129"/>
      <c r="L129"/>
      <c r="M129"/>
      <c r="N129"/>
      <c r="O129"/>
      <c r="P129"/>
      <c r="Q129"/>
      <c r="R129"/>
      <c r="S129"/>
      <c r="T129"/>
      <c r="U129"/>
      <c r="V129"/>
      <c r="W129"/>
      <c r="X129"/>
      <c r="Y129"/>
      <c r="Z129"/>
      <c r="AA129"/>
      <c r="AB129"/>
      <c r="AC129"/>
      <c r="AD129"/>
      <c r="AE129"/>
      <c r="AF129"/>
      <c r="AG129"/>
      <c r="AH129"/>
      <c r="AI129"/>
      <c r="AJ129"/>
      <c r="AK129"/>
    </row>
    <row r="130" spans="1:37" ht="19.5" thickBot="1">
      <c r="A130" s="2"/>
      <c r="B130" s="887" t="s">
        <v>310</v>
      </c>
      <c r="C130" s="888"/>
      <c r="D130" s="888"/>
      <c r="E130" s="888"/>
      <c r="F130" s="888"/>
      <c r="G130" s="889"/>
      <c r="H130" s="342">
        <f>SUM(H121:H129)</f>
        <v>0</v>
      </c>
      <c r="I130"/>
      <c r="J130"/>
      <c r="K130"/>
      <c r="L130"/>
      <c r="M130"/>
      <c r="N130"/>
      <c r="O130"/>
      <c r="P130"/>
      <c r="Q130"/>
      <c r="R130"/>
      <c r="S130"/>
      <c r="T130"/>
      <c r="U130"/>
      <c r="V130"/>
      <c r="W130"/>
      <c r="X130"/>
      <c r="Y130"/>
      <c r="Z130"/>
      <c r="AA130"/>
      <c r="AB130"/>
      <c r="AC130"/>
      <c r="AD130"/>
      <c r="AE130"/>
      <c r="AF130"/>
      <c r="AG130"/>
      <c r="AH130"/>
      <c r="AI130"/>
      <c r="AJ130"/>
      <c r="AK130"/>
    </row>
    <row r="131" spans="1:37" ht="19.5" thickBot="1">
      <c r="E131" s="57"/>
    </row>
    <row r="132" spans="1:37" ht="29.25" customHeight="1" thickBot="1">
      <c r="A132" s="12"/>
      <c r="B132" s="38"/>
      <c r="C132" s="88"/>
      <c r="D132" s="879" t="s">
        <v>246</v>
      </c>
      <c r="E132" s="880"/>
      <c r="F132" s="880"/>
      <c r="G132" s="881"/>
      <c r="H132" s="362"/>
    </row>
    <row r="133" spans="1:37" ht="18.75">
      <c r="A133" s="12"/>
      <c r="B133" s="31"/>
      <c r="C133" s="32"/>
      <c r="D133" s="89" t="s">
        <v>49</v>
      </c>
      <c r="E133" s="89"/>
      <c r="F133" s="90"/>
      <c r="G133" s="89"/>
      <c r="H133" s="398">
        <f>H100</f>
        <v>0</v>
      </c>
    </row>
    <row r="134" spans="1:37" ht="18.75">
      <c r="A134" s="12"/>
      <c r="B134" s="33"/>
      <c r="C134" s="10"/>
      <c r="D134" s="58" t="s">
        <v>50</v>
      </c>
      <c r="E134" s="58"/>
      <c r="F134" s="59"/>
      <c r="G134" s="60"/>
      <c r="H134" s="399">
        <f>H106</f>
        <v>0</v>
      </c>
    </row>
    <row r="135" spans="1:37" s="2" customFormat="1" ht="18.75">
      <c r="A135" s="12"/>
      <c r="B135" s="51"/>
      <c r="C135" s="52"/>
      <c r="D135" s="58" t="s">
        <v>51</v>
      </c>
      <c r="E135" s="61"/>
      <c r="F135" s="59"/>
      <c r="G135" s="60"/>
      <c r="H135" s="399">
        <f>H109</f>
        <v>0</v>
      </c>
    </row>
    <row r="136" spans="1:37" s="2" customFormat="1" ht="18.75">
      <c r="A136" s="1"/>
      <c r="B136" s="13"/>
      <c r="C136" s="8"/>
      <c r="D136" s="61" t="s">
        <v>52</v>
      </c>
      <c r="E136" s="61"/>
      <c r="F136" s="62"/>
      <c r="G136" s="61"/>
      <c r="H136" s="399">
        <f>H114</f>
        <v>0</v>
      </c>
    </row>
    <row r="137" spans="1:37" s="2" customFormat="1" ht="18.75">
      <c r="A137" s="1"/>
      <c r="B137" s="13"/>
      <c r="C137" s="8"/>
      <c r="D137" s="61" t="s">
        <v>53</v>
      </c>
      <c r="E137" s="61"/>
      <c r="F137" s="62"/>
      <c r="G137" s="61"/>
      <c r="H137" s="399">
        <f>H118</f>
        <v>0</v>
      </c>
    </row>
    <row r="138" spans="1:37" s="2" customFormat="1" ht="19.5" thickBot="1">
      <c r="A138" s="321"/>
      <c r="B138" s="406"/>
      <c r="C138" s="402"/>
      <c r="D138" s="403" t="s">
        <v>244</v>
      </c>
      <c r="E138" s="403"/>
      <c r="F138" s="404"/>
      <c r="G138" s="405"/>
      <c r="H138" s="407">
        <f>SUM(H130)</f>
        <v>0</v>
      </c>
    </row>
    <row r="139" spans="1:37" s="252" customFormat="1" ht="19.5" customHeight="1" thickBot="1">
      <c r="A139" s="322"/>
      <c r="B139" s="383"/>
      <c r="C139" s="384"/>
      <c r="D139" s="822" t="s">
        <v>206</v>
      </c>
      <c r="E139" s="823"/>
      <c r="F139" s="823" t="s">
        <v>207</v>
      </c>
      <c r="G139" s="824"/>
      <c r="H139" s="725">
        <f>SUM(H133:H138)</f>
        <v>0</v>
      </c>
      <c r="N139" s="263"/>
    </row>
    <row r="140" spans="1:37" s="83" customFormat="1" ht="19.5" customHeight="1" thickBot="1">
      <c r="B140" s="893" t="s">
        <v>313</v>
      </c>
      <c r="C140" s="894"/>
      <c r="D140" s="894"/>
      <c r="E140" s="894"/>
      <c r="F140" s="894"/>
      <c r="G140" s="894"/>
      <c r="H140" s="895"/>
    </row>
    <row r="141" spans="1:37" s="83" customFormat="1" ht="19.5" customHeight="1" thickBot="1">
      <c r="B141" s="215"/>
      <c r="C141" s="216"/>
      <c r="D141" s="216"/>
      <c r="E141" s="216"/>
      <c r="F141" s="216"/>
      <c r="G141" s="216"/>
      <c r="H141" s="217"/>
    </row>
    <row r="142" spans="1:37" s="83" customFormat="1" ht="33" customHeight="1" thickBot="1">
      <c r="B142" s="864"/>
      <c r="C142" s="865"/>
      <c r="D142" s="885" t="s">
        <v>289</v>
      </c>
      <c r="E142" s="885"/>
      <c r="F142" s="885"/>
      <c r="G142" s="886"/>
      <c r="H142" s="218">
        <f>SUM(H87)</f>
        <v>0</v>
      </c>
    </row>
    <row r="143" spans="1:37" s="83" customFormat="1" ht="43.5" customHeight="1" thickBot="1">
      <c r="B143" s="864"/>
      <c r="C143" s="865"/>
      <c r="D143" s="885" t="s">
        <v>290</v>
      </c>
      <c r="E143" s="885"/>
      <c r="F143" s="885"/>
      <c r="G143" s="886"/>
      <c r="H143" s="218">
        <f>SUM(H139)</f>
        <v>0</v>
      </c>
    </row>
    <row r="144" spans="1:37" s="83" customFormat="1" ht="24.75" customHeight="1" thickBot="1">
      <c r="B144" s="864"/>
      <c r="C144" s="865"/>
      <c r="D144" s="866" t="s">
        <v>334</v>
      </c>
      <c r="E144" s="866"/>
      <c r="F144" s="866"/>
      <c r="G144" s="867"/>
      <c r="H144" s="529">
        <f>SUM(H142:H143)</f>
        <v>0</v>
      </c>
    </row>
    <row r="145" spans="1:37" s="2" customFormat="1" ht="18.75">
      <c r="A145" s="1"/>
      <c r="B145" s="53"/>
      <c r="C145" s="53"/>
      <c r="D145" s="54"/>
      <c r="E145" s="48"/>
      <c r="F145" s="14"/>
      <c r="G145" s="363"/>
      <c r="H145" s="364"/>
    </row>
    <row r="146" spans="1:37">
      <c r="D146" s="49" t="s">
        <v>54</v>
      </c>
    </row>
    <row r="147" spans="1:37" ht="18.75">
      <c r="A147" s="83"/>
      <c r="B147" s="84"/>
      <c r="C147" s="84"/>
      <c r="D147" s="85" t="s">
        <v>91</v>
      </c>
      <c r="E147" s="84"/>
      <c r="F147" s="86"/>
      <c r="G147" s="87"/>
      <c r="H147" s="365"/>
      <c r="I147"/>
      <c r="J147"/>
      <c r="K147"/>
      <c r="L147"/>
      <c r="M147"/>
      <c r="N147"/>
      <c r="O147"/>
      <c r="P147"/>
      <c r="Q147"/>
      <c r="R147"/>
      <c r="S147"/>
      <c r="T147"/>
      <c r="U147"/>
      <c r="V147"/>
      <c r="W147"/>
      <c r="X147"/>
      <c r="Y147"/>
      <c r="Z147"/>
      <c r="AA147"/>
      <c r="AB147"/>
      <c r="AC147"/>
      <c r="AD147"/>
      <c r="AE147"/>
      <c r="AF147"/>
      <c r="AG147"/>
      <c r="AH147"/>
      <c r="AI147"/>
      <c r="AJ147"/>
      <c r="AK147"/>
    </row>
    <row r="148" spans="1:37" ht="18.75">
      <c r="A148" s="83"/>
      <c r="B148" s="84"/>
      <c r="C148" s="84"/>
      <c r="D148" s="85" t="s">
        <v>92</v>
      </c>
      <c r="E148" s="84"/>
      <c r="F148" s="86"/>
      <c r="G148" s="87"/>
      <c r="H148" s="365"/>
      <c r="I148"/>
      <c r="J148"/>
      <c r="K148"/>
      <c r="L148"/>
      <c r="M148"/>
      <c r="N148"/>
      <c r="O148"/>
      <c r="P148"/>
      <c r="Q148"/>
      <c r="R148"/>
      <c r="S148"/>
      <c r="T148"/>
      <c r="U148"/>
      <c r="V148"/>
      <c r="W148"/>
      <c r="X148"/>
      <c r="Y148"/>
      <c r="Z148"/>
      <c r="AA148"/>
      <c r="AB148"/>
      <c r="AC148"/>
      <c r="AD148"/>
      <c r="AE148"/>
      <c r="AF148"/>
      <c r="AG148"/>
      <c r="AH148"/>
      <c r="AI148"/>
      <c r="AJ148"/>
      <c r="AK148"/>
    </row>
    <row r="149" spans="1:37" ht="18.75">
      <c r="A149" s="83"/>
      <c r="B149" s="84"/>
      <c r="C149" s="84"/>
      <c r="D149" s="85" t="s">
        <v>93</v>
      </c>
      <c r="E149" s="84"/>
      <c r="F149" s="86"/>
      <c r="G149" s="87"/>
      <c r="H149" s="365"/>
      <c r="I149"/>
      <c r="J149"/>
      <c r="K149"/>
      <c r="L149"/>
      <c r="M149"/>
      <c r="N149"/>
      <c r="O149"/>
      <c r="P149"/>
      <c r="Q149"/>
      <c r="R149"/>
      <c r="S149"/>
      <c r="T149"/>
      <c r="U149"/>
      <c r="V149"/>
      <c r="W149"/>
      <c r="X149"/>
      <c r="Y149"/>
      <c r="Z149"/>
      <c r="AA149"/>
      <c r="AB149"/>
      <c r="AC149"/>
      <c r="AD149"/>
      <c r="AE149"/>
      <c r="AF149"/>
      <c r="AG149"/>
      <c r="AH149"/>
      <c r="AI149"/>
      <c r="AJ149"/>
      <c r="AK149"/>
    </row>
  </sheetData>
  <mergeCells count="52">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D19:H19"/>
    <mergeCell ref="B35:G35"/>
    <mergeCell ref="B47:G47"/>
    <mergeCell ref="B63:G63"/>
    <mergeCell ref="D80:G80"/>
    <mergeCell ref="D30:G30"/>
    <mergeCell ref="B39:G39"/>
    <mergeCell ref="D40:H40"/>
    <mergeCell ref="D36:H36"/>
    <mergeCell ref="D31:H31"/>
    <mergeCell ref="D48:H48"/>
    <mergeCell ref="B78:G78"/>
    <mergeCell ref="D87:G87"/>
    <mergeCell ref="B140:H140"/>
    <mergeCell ref="B143:C143"/>
    <mergeCell ref="D143:G143"/>
    <mergeCell ref="B89:H89"/>
    <mergeCell ref="B90:H90"/>
    <mergeCell ref="D110:H110"/>
    <mergeCell ref="D115:H115"/>
    <mergeCell ref="B144:C144"/>
    <mergeCell ref="D144:G144"/>
    <mergeCell ref="E100:G100"/>
    <mergeCell ref="B106:G106"/>
    <mergeCell ref="B109:G109"/>
    <mergeCell ref="B114:G114"/>
    <mergeCell ref="B118:G118"/>
    <mergeCell ref="D132:G132"/>
    <mergeCell ref="D101:H101"/>
    <mergeCell ref="D107:H107"/>
    <mergeCell ref="D139:G139"/>
    <mergeCell ref="B142:C142"/>
    <mergeCell ref="D142:G142"/>
    <mergeCell ref="B130:G130"/>
  </mergeCells>
  <pageMargins left="0.70866141732283472" right="0.70866141732283472" top="0.74803149606299213" bottom="0.74803149606299213" header="0.31496062992125984" footer="0.31496062992125984"/>
  <pageSetup paperSize="9" scale="57" fitToHeight="0" orientation="portrait" r:id="rId1"/>
  <headerFooter>
    <oddHeader>&amp;CБАРАЊЕ ЗА ПОНУДИ - Тендер 3 - Дел ... - Анекс 1
Реф. Бр.: LRCP-9034-MK-RFB-A.2.1.3 - Тендер 3 - Дел ..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...&amp;CРеконструкција на ул....&amp;R&amp;P/&amp;N</oddFooter>
  </headerFooter>
  <rowBreaks count="3" manualBreakCount="3">
    <brk id="19" max="7" man="1"/>
    <brk id="39" max="7" man="1"/>
    <brk id="4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4765-EB31-4487-B81B-ABB261F8804C}">
  <dimension ref="A1:AK173"/>
  <sheetViews>
    <sheetView topLeftCell="B146" zoomScale="91" zoomScaleNormal="91" zoomScaleSheetLayoutView="100" workbookViewId="0">
      <selection activeCell="L149" sqref="L149"/>
    </sheetView>
  </sheetViews>
  <sheetFormatPr defaultColWidth="11.42578125" defaultRowHeight="15.75"/>
  <cols>
    <col min="1" max="1" width="6.5703125" style="252" customWidth="1"/>
    <col min="2" max="2" width="4.5703125" style="253" customWidth="1"/>
    <col min="3" max="3" width="6.85546875" style="253" customWidth="1"/>
    <col min="4" max="4" width="51" style="637" customWidth="1"/>
    <col min="5" max="5" width="10.5703125" style="539" customWidth="1"/>
    <col min="6" max="6" width="14.140625" style="331" customWidth="1"/>
    <col min="7" max="7" width="14.28515625" style="535" bestFit="1" customWidth="1"/>
    <col min="8" max="8" width="21" style="759" customWidth="1"/>
    <col min="9" max="9" width="4" style="252" customWidth="1"/>
    <col min="10" max="10" width="5.140625" style="252" customWidth="1"/>
    <col min="11" max="11" width="14.140625" style="252" bestFit="1" customWidth="1"/>
    <col min="12" max="12" width="50" style="252" customWidth="1"/>
    <col min="13" max="13" width="10.140625" style="252" customWidth="1"/>
    <col min="14" max="14" width="21.5703125" style="252" customWidth="1"/>
    <col min="15" max="256" width="11.42578125" style="252"/>
    <col min="257" max="257" width="6.5703125" style="252" customWidth="1"/>
    <col min="258" max="258" width="4.5703125" style="252" customWidth="1"/>
    <col min="259" max="259" width="6.85546875" style="252" customWidth="1"/>
    <col min="260" max="260" width="51" style="252" customWidth="1"/>
    <col min="261" max="261" width="9" style="252" customWidth="1"/>
    <col min="262" max="262" width="14.140625" style="252" customWidth="1"/>
    <col min="263" max="263" width="11.28515625" style="252" bestFit="1" customWidth="1"/>
    <col min="264" max="264" width="21" style="252" customWidth="1"/>
    <col min="265" max="265" width="4" style="252" customWidth="1"/>
    <col min="266" max="266" width="5.140625" style="252" customWidth="1"/>
    <col min="267" max="267" width="14.140625" style="252" bestFit="1" customWidth="1"/>
    <col min="268" max="268" width="17.42578125" style="252" customWidth="1"/>
    <col min="269" max="269" width="10.140625" style="252" customWidth="1"/>
    <col min="270" max="270" width="21.5703125" style="252" customWidth="1"/>
    <col min="271" max="512" width="11.42578125" style="252"/>
    <col min="513" max="513" width="6.5703125" style="252" customWidth="1"/>
    <col min="514" max="514" width="4.5703125" style="252" customWidth="1"/>
    <col min="515" max="515" width="6.85546875" style="252" customWidth="1"/>
    <col min="516" max="516" width="51" style="252" customWidth="1"/>
    <col min="517" max="517" width="9" style="252" customWidth="1"/>
    <col min="518" max="518" width="14.140625" style="252" customWidth="1"/>
    <col min="519" max="519" width="11.28515625" style="252" bestFit="1" customWidth="1"/>
    <col min="520" max="520" width="21" style="252" customWidth="1"/>
    <col min="521" max="521" width="4" style="252" customWidth="1"/>
    <col min="522" max="522" width="5.140625" style="252" customWidth="1"/>
    <col min="523" max="523" width="14.140625" style="252" bestFit="1" customWidth="1"/>
    <col min="524" max="524" width="17.42578125" style="252" customWidth="1"/>
    <col min="525" max="525" width="10.140625" style="252" customWidth="1"/>
    <col min="526" max="526" width="21.5703125" style="252" customWidth="1"/>
    <col min="527" max="768" width="11.42578125" style="252"/>
    <col min="769" max="769" width="6.5703125" style="252" customWidth="1"/>
    <col min="770" max="770" width="4.5703125" style="252" customWidth="1"/>
    <col min="771" max="771" width="6.85546875" style="252" customWidth="1"/>
    <col min="772" max="772" width="51" style="252" customWidth="1"/>
    <col min="773" max="773" width="9" style="252" customWidth="1"/>
    <col min="774" max="774" width="14.140625" style="252" customWidth="1"/>
    <col min="775" max="775" width="11.28515625" style="252" bestFit="1" customWidth="1"/>
    <col min="776" max="776" width="21" style="252" customWidth="1"/>
    <col min="777" max="777" width="4" style="252" customWidth="1"/>
    <col min="778" max="778" width="5.140625" style="252" customWidth="1"/>
    <col min="779" max="779" width="14.140625" style="252" bestFit="1" customWidth="1"/>
    <col min="780" max="780" width="17.42578125" style="252" customWidth="1"/>
    <col min="781" max="781" width="10.140625" style="252" customWidth="1"/>
    <col min="782" max="782" width="21.5703125" style="252" customWidth="1"/>
    <col min="783" max="1024" width="11.42578125" style="252"/>
    <col min="1025" max="1025" width="6.5703125" style="252" customWidth="1"/>
    <col min="1026" max="1026" width="4.5703125" style="252" customWidth="1"/>
    <col min="1027" max="1027" width="6.85546875" style="252" customWidth="1"/>
    <col min="1028" max="1028" width="51" style="252" customWidth="1"/>
    <col min="1029" max="1029" width="9" style="252" customWidth="1"/>
    <col min="1030" max="1030" width="14.140625" style="252" customWidth="1"/>
    <col min="1031" max="1031" width="11.28515625" style="252" bestFit="1" customWidth="1"/>
    <col min="1032" max="1032" width="21" style="252" customWidth="1"/>
    <col min="1033" max="1033" width="4" style="252" customWidth="1"/>
    <col min="1034" max="1034" width="5.140625" style="252" customWidth="1"/>
    <col min="1035" max="1035" width="14.140625" style="252" bestFit="1" customWidth="1"/>
    <col min="1036" max="1036" width="17.42578125" style="252" customWidth="1"/>
    <col min="1037" max="1037" width="10.140625" style="252" customWidth="1"/>
    <col min="1038" max="1038" width="21.5703125" style="252" customWidth="1"/>
    <col min="1039" max="1280" width="11.42578125" style="252"/>
    <col min="1281" max="1281" width="6.5703125" style="252" customWidth="1"/>
    <col min="1282" max="1282" width="4.5703125" style="252" customWidth="1"/>
    <col min="1283" max="1283" width="6.85546875" style="252" customWidth="1"/>
    <col min="1284" max="1284" width="51" style="252" customWidth="1"/>
    <col min="1285" max="1285" width="9" style="252" customWidth="1"/>
    <col min="1286" max="1286" width="14.140625" style="252" customWidth="1"/>
    <col min="1287" max="1287" width="11.28515625" style="252" bestFit="1" customWidth="1"/>
    <col min="1288" max="1288" width="21" style="252" customWidth="1"/>
    <col min="1289" max="1289" width="4" style="252" customWidth="1"/>
    <col min="1290" max="1290" width="5.140625" style="252" customWidth="1"/>
    <col min="1291" max="1291" width="14.140625" style="252" bestFit="1" customWidth="1"/>
    <col min="1292" max="1292" width="17.42578125" style="252" customWidth="1"/>
    <col min="1293" max="1293" width="10.140625" style="252" customWidth="1"/>
    <col min="1294" max="1294" width="21.5703125" style="252" customWidth="1"/>
    <col min="1295" max="1536" width="11.42578125" style="252"/>
    <col min="1537" max="1537" width="6.5703125" style="252" customWidth="1"/>
    <col min="1538" max="1538" width="4.5703125" style="252" customWidth="1"/>
    <col min="1539" max="1539" width="6.85546875" style="252" customWidth="1"/>
    <col min="1540" max="1540" width="51" style="252" customWidth="1"/>
    <col min="1541" max="1541" width="9" style="252" customWidth="1"/>
    <col min="1542" max="1542" width="14.140625" style="252" customWidth="1"/>
    <col min="1543" max="1543" width="11.28515625" style="252" bestFit="1" customWidth="1"/>
    <col min="1544" max="1544" width="21" style="252" customWidth="1"/>
    <col min="1545" max="1545" width="4" style="252" customWidth="1"/>
    <col min="1546" max="1546" width="5.140625" style="252" customWidth="1"/>
    <col min="1547" max="1547" width="14.140625" style="252" bestFit="1" customWidth="1"/>
    <col min="1548" max="1548" width="17.42578125" style="252" customWidth="1"/>
    <col min="1549" max="1549" width="10.140625" style="252" customWidth="1"/>
    <col min="1550" max="1550" width="21.5703125" style="252" customWidth="1"/>
    <col min="1551" max="1792" width="11.42578125" style="252"/>
    <col min="1793" max="1793" width="6.5703125" style="252" customWidth="1"/>
    <col min="1794" max="1794" width="4.5703125" style="252" customWidth="1"/>
    <col min="1795" max="1795" width="6.85546875" style="252" customWidth="1"/>
    <col min="1796" max="1796" width="51" style="252" customWidth="1"/>
    <col min="1797" max="1797" width="9" style="252" customWidth="1"/>
    <col min="1798" max="1798" width="14.140625" style="252" customWidth="1"/>
    <col min="1799" max="1799" width="11.28515625" style="252" bestFit="1" customWidth="1"/>
    <col min="1800" max="1800" width="21" style="252" customWidth="1"/>
    <col min="1801" max="1801" width="4" style="252" customWidth="1"/>
    <col min="1802" max="1802" width="5.140625" style="252" customWidth="1"/>
    <col min="1803" max="1803" width="14.140625" style="252" bestFit="1" customWidth="1"/>
    <col min="1804" max="1804" width="17.42578125" style="252" customWidth="1"/>
    <col min="1805" max="1805" width="10.140625" style="252" customWidth="1"/>
    <col min="1806" max="1806" width="21.5703125" style="252" customWidth="1"/>
    <col min="1807" max="2048" width="11.42578125" style="252"/>
    <col min="2049" max="2049" width="6.5703125" style="252" customWidth="1"/>
    <col min="2050" max="2050" width="4.5703125" style="252" customWidth="1"/>
    <col min="2051" max="2051" width="6.85546875" style="252" customWidth="1"/>
    <col min="2052" max="2052" width="51" style="252" customWidth="1"/>
    <col min="2053" max="2053" width="9" style="252" customWidth="1"/>
    <col min="2054" max="2054" width="14.140625" style="252" customWidth="1"/>
    <col min="2055" max="2055" width="11.28515625" style="252" bestFit="1" customWidth="1"/>
    <col min="2056" max="2056" width="21" style="252" customWidth="1"/>
    <col min="2057" max="2057" width="4" style="252" customWidth="1"/>
    <col min="2058" max="2058" width="5.140625" style="252" customWidth="1"/>
    <col min="2059" max="2059" width="14.140625" style="252" bestFit="1" customWidth="1"/>
    <col min="2060" max="2060" width="17.42578125" style="252" customWidth="1"/>
    <col min="2061" max="2061" width="10.140625" style="252" customWidth="1"/>
    <col min="2062" max="2062" width="21.5703125" style="252" customWidth="1"/>
    <col min="2063" max="2304" width="11.42578125" style="252"/>
    <col min="2305" max="2305" width="6.5703125" style="252" customWidth="1"/>
    <col min="2306" max="2306" width="4.5703125" style="252" customWidth="1"/>
    <col min="2307" max="2307" width="6.85546875" style="252" customWidth="1"/>
    <col min="2308" max="2308" width="51" style="252" customWidth="1"/>
    <col min="2309" max="2309" width="9" style="252" customWidth="1"/>
    <col min="2310" max="2310" width="14.140625" style="252" customWidth="1"/>
    <col min="2311" max="2311" width="11.28515625" style="252" bestFit="1" customWidth="1"/>
    <col min="2312" max="2312" width="21" style="252" customWidth="1"/>
    <col min="2313" max="2313" width="4" style="252" customWidth="1"/>
    <col min="2314" max="2314" width="5.140625" style="252" customWidth="1"/>
    <col min="2315" max="2315" width="14.140625" style="252" bestFit="1" customWidth="1"/>
    <col min="2316" max="2316" width="17.42578125" style="252" customWidth="1"/>
    <col min="2317" max="2317" width="10.140625" style="252" customWidth="1"/>
    <col min="2318" max="2318" width="21.5703125" style="252" customWidth="1"/>
    <col min="2319" max="2560" width="11.42578125" style="252"/>
    <col min="2561" max="2561" width="6.5703125" style="252" customWidth="1"/>
    <col min="2562" max="2562" width="4.5703125" style="252" customWidth="1"/>
    <col min="2563" max="2563" width="6.85546875" style="252" customWidth="1"/>
    <col min="2564" max="2564" width="51" style="252" customWidth="1"/>
    <col min="2565" max="2565" width="9" style="252" customWidth="1"/>
    <col min="2566" max="2566" width="14.140625" style="252" customWidth="1"/>
    <col min="2567" max="2567" width="11.28515625" style="252" bestFit="1" customWidth="1"/>
    <col min="2568" max="2568" width="21" style="252" customWidth="1"/>
    <col min="2569" max="2569" width="4" style="252" customWidth="1"/>
    <col min="2570" max="2570" width="5.140625" style="252" customWidth="1"/>
    <col min="2571" max="2571" width="14.140625" style="252" bestFit="1" customWidth="1"/>
    <col min="2572" max="2572" width="17.42578125" style="252" customWidth="1"/>
    <col min="2573" max="2573" width="10.140625" style="252" customWidth="1"/>
    <col min="2574" max="2574" width="21.5703125" style="252" customWidth="1"/>
    <col min="2575" max="2816" width="11.42578125" style="252"/>
    <col min="2817" max="2817" width="6.5703125" style="252" customWidth="1"/>
    <col min="2818" max="2818" width="4.5703125" style="252" customWidth="1"/>
    <col min="2819" max="2819" width="6.85546875" style="252" customWidth="1"/>
    <col min="2820" max="2820" width="51" style="252" customWidth="1"/>
    <col min="2821" max="2821" width="9" style="252" customWidth="1"/>
    <col min="2822" max="2822" width="14.140625" style="252" customWidth="1"/>
    <col min="2823" max="2823" width="11.28515625" style="252" bestFit="1" customWidth="1"/>
    <col min="2824" max="2824" width="21" style="252" customWidth="1"/>
    <col min="2825" max="2825" width="4" style="252" customWidth="1"/>
    <col min="2826" max="2826" width="5.140625" style="252" customWidth="1"/>
    <col min="2827" max="2827" width="14.140625" style="252" bestFit="1" customWidth="1"/>
    <col min="2828" max="2828" width="17.42578125" style="252" customWidth="1"/>
    <col min="2829" max="2829" width="10.140625" style="252" customWidth="1"/>
    <col min="2830" max="2830" width="21.5703125" style="252" customWidth="1"/>
    <col min="2831" max="3072" width="11.42578125" style="252"/>
    <col min="3073" max="3073" width="6.5703125" style="252" customWidth="1"/>
    <col min="3074" max="3074" width="4.5703125" style="252" customWidth="1"/>
    <col min="3075" max="3075" width="6.85546875" style="252" customWidth="1"/>
    <col min="3076" max="3076" width="51" style="252" customWidth="1"/>
    <col min="3077" max="3077" width="9" style="252" customWidth="1"/>
    <col min="3078" max="3078" width="14.140625" style="252" customWidth="1"/>
    <col min="3079" max="3079" width="11.28515625" style="252" bestFit="1" customWidth="1"/>
    <col min="3080" max="3080" width="21" style="252" customWidth="1"/>
    <col min="3081" max="3081" width="4" style="252" customWidth="1"/>
    <col min="3082" max="3082" width="5.140625" style="252" customWidth="1"/>
    <col min="3083" max="3083" width="14.140625" style="252" bestFit="1" customWidth="1"/>
    <col min="3084" max="3084" width="17.42578125" style="252" customWidth="1"/>
    <col min="3085" max="3085" width="10.140625" style="252" customWidth="1"/>
    <col min="3086" max="3086" width="21.5703125" style="252" customWidth="1"/>
    <col min="3087" max="3328" width="11.42578125" style="252"/>
    <col min="3329" max="3329" width="6.5703125" style="252" customWidth="1"/>
    <col min="3330" max="3330" width="4.5703125" style="252" customWidth="1"/>
    <col min="3331" max="3331" width="6.85546875" style="252" customWidth="1"/>
    <col min="3332" max="3332" width="51" style="252" customWidth="1"/>
    <col min="3333" max="3333" width="9" style="252" customWidth="1"/>
    <col min="3334" max="3334" width="14.140625" style="252" customWidth="1"/>
    <col min="3335" max="3335" width="11.28515625" style="252" bestFit="1" customWidth="1"/>
    <col min="3336" max="3336" width="21" style="252" customWidth="1"/>
    <col min="3337" max="3337" width="4" style="252" customWidth="1"/>
    <col min="3338" max="3338" width="5.140625" style="252" customWidth="1"/>
    <col min="3339" max="3339" width="14.140625" style="252" bestFit="1" customWidth="1"/>
    <col min="3340" max="3340" width="17.42578125" style="252" customWidth="1"/>
    <col min="3341" max="3341" width="10.140625" style="252" customWidth="1"/>
    <col min="3342" max="3342" width="21.5703125" style="252" customWidth="1"/>
    <col min="3343" max="3584" width="11.42578125" style="252"/>
    <col min="3585" max="3585" width="6.5703125" style="252" customWidth="1"/>
    <col min="3586" max="3586" width="4.5703125" style="252" customWidth="1"/>
    <col min="3587" max="3587" width="6.85546875" style="252" customWidth="1"/>
    <col min="3588" max="3588" width="51" style="252" customWidth="1"/>
    <col min="3589" max="3589" width="9" style="252" customWidth="1"/>
    <col min="3590" max="3590" width="14.140625" style="252" customWidth="1"/>
    <col min="3591" max="3591" width="11.28515625" style="252" bestFit="1" customWidth="1"/>
    <col min="3592" max="3592" width="21" style="252" customWidth="1"/>
    <col min="3593" max="3593" width="4" style="252" customWidth="1"/>
    <col min="3594" max="3594" width="5.140625" style="252" customWidth="1"/>
    <col min="3595" max="3595" width="14.140625" style="252" bestFit="1" customWidth="1"/>
    <col min="3596" max="3596" width="17.42578125" style="252" customWidth="1"/>
    <col min="3597" max="3597" width="10.140625" style="252" customWidth="1"/>
    <col min="3598" max="3598" width="21.5703125" style="252" customWidth="1"/>
    <col min="3599" max="3840" width="11.42578125" style="252"/>
    <col min="3841" max="3841" width="6.5703125" style="252" customWidth="1"/>
    <col min="3842" max="3842" width="4.5703125" style="252" customWidth="1"/>
    <col min="3843" max="3843" width="6.85546875" style="252" customWidth="1"/>
    <col min="3844" max="3844" width="51" style="252" customWidth="1"/>
    <col min="3845" max="3845" width="9" style="252" customWidth="1"/>
    <col min="3846" max="3846" width="14.140625" style="252" customWidth="1"/>
    <col min="3847" max="3847" width="11.28515625" style="252" bestFit="1" customWidth="1"/>
    <col min="3848" max="3848" width="21" style="252" customWidth="1"/>
    <col min="3849" max="3849" width="4" style="252" customWidth="1"/>
    <col min="3850" max="3850" width="5.140625" style="252" customWidth="1"/>
    <col min="3851" max="3851" width="14.140625" style="252" bestFit="1" customWidth="1"/>
    <col min="3852" max="3852" width="17.42578125" style="252" customWidth="1"/>
    <col min="3853" max="3853" width="10.140625" style="252" customWidth="1"/>
    <col min="3854" max="3854" width="21.5703125" style="252" customWidth="1"/>
    <col min="3855" max="4096" width="11.42578125" style="252"/>
    <col min="4097" max="4097" width="6.5703125" style="252" customWidth="1"/>
    <col min="4098" max="4098" width="4.5703125" style="252" customWidth="1"/>
    <col min="4099" max="4099" width="6.85546875" style="252" customWidth="1"/>
    <col min="4100" max="4100" width="51" style="252" customWidth="1"/>
    <col min="4101" max="4101" width="9" style="252" customWidth="1"/>
    <col min="4102" max="4102" width="14.140625" style="252" customWidth="1"/>
    <col min="4103" max="4103" width="11.28515625" style="252" bestFit="1" customWidth="1"/>
    <col min="4104" max="4104" width="21" style="252" customWidth="1"/>
    <col min="4105" max="4105" width="4" style="252" customWidth="1"/>
    <col min="4106" max="4106" width="5.140625" style="252" customWidth="1"/>
    <col min="4107" max="4107" width="14.140625" style="252" bestFit="1" customWidth="1"/>
    <col min="4108" max="4108" width="17.42578125" style="252" customWidth="1"/>
    <col min="4109" max="4109" width="10.140625" style="252" customWidth="1"/>
    <col min="4110" max="4110" width="21.5703125" style="252" customWidth="1"/>
    <col min="4111" max="4352" width="11.42578125" style="252"/>
    <col min="4353" max="4353" width="6.5703125" style="252" customWidth="1"/>
    <col min="4354" max="4354" width="4.5703125" style="252" customWidth="1"/>
    <col min="4355" max="4355" width="6.85546875" style="252" customWidth="1"/>
    <col min="4356" max="4356" width="51" style="252" customWidth="1"/>
    <col min="4357" max="4357" width="9" style="252" customWidth="1"/>
    <col min="4358" max="4358" width="14.140625" style="252" customWidth="1"/>
    <col min="4359" max="4359" width="11.28515625" style="252" bestFit="1" customWidth="1"/>
    <col min="4360" max="4360" width="21" style="252" customWidth="1"/>
    <col min="4361" max="4361" width="4" style="252" customWidth="1"/>
    <col min="4362" max="4362" width="5.140625" style="252" customWidth="1"/>
    <col min="4363" max="4363" width="14.140625" style="252" bestFit="1" customWidth="1"/>
    <col min="4364" max="4364" width="17.42578125" style="252" customWidth="1"/>
    <col min="4365" max="4365" width="10.140625" style="252" customWidth="1"/>
    <col min="4366" max="4366" width="21.5703125" style="252" customWidth="1"/>
    <col min="4367" max="4608" width="11.42578125" style="252"/>
    <col min="4609" max="4609" width="6.5703125" style="252" customWidth="1"/>
    <col min="4610" max="4610" width="4.5703125" style="252" customWidth="1"/>
    <col min="4611" max="4611" width="6.85546875" style="252" customWidth="1"/>
    <col min="4612" max="4612" width="51" style="252" customWidth="1"/>
    <col min="4613" max="4613" width="9" style="252" customWidth="1"/>
    <col min="4614" max="4614" width="14.140625" style="252" customWidth="1"/>
    <col min="4615" max="4615" width="11.28515625" style="252" bestFit="1" customWidth="1"/>
    <col min="4616" max="4616" width="21" style="252" customWidth="1"/>
    <col min="4617" max="4617" width="4" style="252" customWidth="1"/>
    <col min="4618" max="4618" width="5.140625" style="252" customWidth="1"/>
    <col min="4619" max="4619" width="14.140625" style="252" bestFit="1" customWidth="1"/>
    <col min="4620" max="4620" width="17.42578125" style="252" customWidth="1"/>
    <col min="4621" max="4621" width="10.140625" style="252" customWidth="1"/>
    <col min="4622" max="4622" width="21.5703125" style="252" customWidth="1"/>
    <col min="4623" max="4864" width="11.42578125" style="252"/>
    <col min="4865" max="4865" width="6.5703125" style="252" customWidth="1"/>
    <col min="4866" max="4866" width="4.5703125" style="252" customWidth="1"/>
    <col min="4867" max="4867" width="6.85546875" style="252" customWidth="1"/>
    <col min="4868" max="4868" width="51" style="252" customWidth="1"/>
    <col min="4869" max="4869" width="9" style="252" customWidth="1"/>
    <col min="4870" max="4870" width="14.140625" style="252" customWidth="1"/>
    <col min="4871" max="4871" width="11.28515625" style="252" bestFit="1" customWidth="1"/>
    <col min="4872" max="4872" width="21" style="252" customWidth="1"/>
    <col min="4873" max="4873" width="4" style="252" customWidth="1"/>
    <col min="4874" max="4874" width="5.140625" style="252" customWidth="1"/>
    <col min="4875" max="4875" width="14.140625" style="252" bestFit="1" customWidth="1"/>
    <col min="4876" max="4876" width="17.42578125" style="252" customWidth="1"/>
    <col min="4877" max="4877" width="10.140625" style="252" customWidth="1"/>
    <col min="4878" max="4878" width="21.5703125" style="252" customWidth="1"/>
    <col min="4879" max="5120" width="11.42578125" style="252"/>
    <col min="5121" max="5121" width="6.5703125" style="252" customWidth="1"/>
    <col min="5122" max="5122" width="4.5703125" style="252" customWidth="1"/>
    <col min="5123" max="5123" width="6.85546875" style="252" customWidth="1"/>
    <col min="5124" max="5124" width="51" style="252" customWidth="1"/>
    <col min="5125" max="5125" width="9" style="252" customWidth="1"/>
    <col min="5126" max="5126" width="14.140625" style="252" customWidth="1"/>
    <col min="5127" max="5127" width="11.28515625" style="252" bestFit="1" customWidth="1"/>
    <col min="5128" max="5128" width="21" style="252" customWidth="1"/>
    <col min="5129" max="5129" width="4" style="252" customWidth="1"/>
    <col min="5130" max="5130" width="5.140625" style="252" customWidth="1"/>
    <col min="5131" max="5131" width="14.140625" style="252" bestFit="1" customWidth="1"/>
    <col min="5132" max="5132" width="17.42578125" style="252" customWidth="1"/>
    <col min="5133" max="5133" width="10.140625" style="252" customWidth="1"/>
    <col min="5134" max="5134" width="21.5703125" style="252" customWidth="1"/>
    <col min="5135" max="5376" width="11.42578125" style="252"/>
    <col min="5377" max="5377" width="6.5703125" style="252" customWidth="1"/>
    <col min="5378" max="5378" width="4.5703125" style="252" customWidth="1"/>
    <col min="5379" max="5379" width="6.85546875" style="252" customWidth="1"/>
    <col min="5380" max="5380" width="51" style="252" customWidth="1"/>
    <col min="5381" max="5381" width="9" style="252" customWidth="1"/>
    <col min="5382" max="5382" width="14.140625" style="252" customWidth="1"/>
    <col min="5383" max="5383" width="11.28515625" style="252" bestFit="1" customWidth="1"/>
    <col min="5384" max="5384" width="21" style="252" customWidth="1"/>
    <col min="5385" max="5385" width="4" style="252" customWidth="1"/>
    <col min="5386" max="5386" width="5.140625" style="252" customWidth="1"/>
    <col min="5387" max="5387" width="14.140625" style="252" bestFit="1" customWidth="1"/>
    <col min="5388" max="5388" width="17.42578125" style="252" customWidth="1"/>
    <col min="5389" max="5389" width="10.140625" style="252" customWidth="1"/>
    <col min="5390" max="5390" width="21.5703125" style="252" customWidth="1"/>
    <col min="5391" max="5632" width="11.42578125" style="252"/>
    <col min="5633" max="5633" width="6.5703125" style="252" customWidth="1"/>
    <col min="5634" max="5634" width="4.5703125" style="252" customWidth="1"/>
    <col min="5635" max="5635" width="6.85546875" style="252" customWidth="1"/>
    <col min="5636" max="5636" width="51" style="252" customWidth="1"/>
    <col min="5637" max="5637" width="9" style="252" customWidth="1"/>
    <col min="5638" max="5638" width="14.140625" style="252" customWidth="1"/>
    <col min="5639" max="5639" width="11.28515625" style="252" bestFit="1" customWidth="1"/>
    <col min="5640" max="5640" width="21" style="252" customWidth="1"/>
    <col min="5641" max="5641" width="4" style="252" customWidth="1"/>
    <col min="5642" max="5642" width="5.140625" style="252" customWidth="1"/>
    <col min="5643" max="5643" width="14.140625" style="252" bestFit="1" customWidth="1"/>
    <col min="5644" max="5644" width="17.42578125" style="252" customWidth="1"/>
    <col min="5645" max="5645" width="10.140625" style="252" customWidth="1"/>
    <col min="5646" max="5646" width="21.5703125" style="252" customWidth="1"/>
    <col min="5647" max="5888" width="11.42578125" style="252"/>
    <col min="5889" max="5889" width="6.5703125" style="252" customWidth="1"/>
    <col min="5890" max="5890" width="4.5703125" style="252" customWidth="1"/>
    <col min="5891" max="5891" width="6.85546875" style="252" customWidth="1"/>
    <col min="5892" max="5892" width="51" style="252" customWidth="1"/>
    <col min="5893" max="5893" width="9" style="252" customWidth="1"/>
    <col min="5894" max="5894" width="14.140625" style="252" customWidth="1"/>
    <col min="5895" max="5895" width="11.28515625" style="252" bestFit="1" customWidth="1"/>
    <col min="5896" max="5896" width="21" style="252" customWidth="1"/>
    <col min="5897" max="5897" width="4" style="252" customWidth="1"/>
    <col min="5898" max="5898" width="5.140625" style="252" customWidth="1"/>
    <col min="5899" max="5899" width="14.140625" style="252" bestFit="1" customWidth="1"/>
    <col min="5900" max="5900" width="17.42578125" style="252" customWidth="1"/>
    <col min="5901" max="5901" width="10.140625" style="252" customWidth="1"/>
    <col min="5902" max="5902" width="21.5703125" style="252" customWidth="1"/>
    <col min="5903" max="6144" width="11.42578125" style="252"/>
    <col min="6145" max="6145" width="6.5703125" style="252" customWidth="1"/>
    <col min="6146" max="6146" width="4.5703125" style="252" customWidth="1"/>
    <col min="6147" max="6147" width="6.85546875" style="252" customWidth="1"/>
    <col min="6148" max="6148" width="51" style="252" customWidth="1"/>
    <col min="6149" max="6149" width="9" style="252" customWidth="1"/>
    <col min="6150" max="6150" width="14.140625" style="252" customWidth="1"/>
    <col min="6151" max="6151" width="11.28515625" style="252" bestFit="1" customWidth="1"/>
    <col min="6152" max="6152" width="21" style="252" customWidth="1"/>
    <col min="6153" max="6153" width="4" style="252" customWidth="1"/>
    <col min="6154" max="6154" width="5.140625" style="252" customWidth="1"/>
    <col min="6155" max="6155" width="14.140625" style="252" bestFit="1" customWidth="1"/>
    <col min="6156" max="6156" width="17.42578125" style="252" customWidth="1"/>
    <col min="6157" max="6157" width="10.140625" style="252" customWidth="1"/>
    <col min="6158" max="6158" width="21.5703125" style="252" customWidth="1"/>
    <col min="6159" max="6400" width="11.42578125" style="252"/>
    <col min="6401" max="6401" width="6.5703125" style="252" customWidth="1"/>
    <col min="6402" max="6402" width="4.5703125" style="252" customWidth="1"/>
    <col min="6403" max="6403" width="6.85546875" style="252" customWidth="1"/>
    <col min="6404" max="6404" width="51" style="252" customWidth="1"/>
    <col min="6405" max="6405" width="9" style="252" customWidth="1"/>
    <col min="6406" max="6406" width="14.140625" style="252" customWidth="1"/>
    <col min="6407" max="6407" width="11.28515625" style="252" bestFit="1" customWidth="1"/>
    <col min="6408" max="6408" width="21" style="252" customWidth="1"/>
    <col min="6409" max="6409" width="4" style="252" customWidth="1"/>
    <col min="6410" max="6410" width="5.140625" style="252" customWidth="1"/>
    <col min="6411" max="6411" width="14.140625" style="252" bestFit="1" customWidth="1"/>
    <col min="6412" max="6412" width="17.42578125" style="252" customWidth="1"/>
    <col min="6413" max="6413" width="10.140625" style="252" customWidth="1"/>
    <col min="6414" max="6414" width="21.5703125" style="252" customWidth="1"/>
    <col min="6415" max="6656" width="11.42578125" style="252"/>
    <col min="6657" max="6657" width="6.5703125" style="252" customWidth="1"/>
    <col min="6658" max="6658" width="4.5703125" style="252" customWidth="1"/>
    <col min="6659" max="6659" width="6.85546875" style="252" customWidth="1"/>
    <col min="6660" max="6660" width="51" style="252" customWidth="1"/>
    <col min="6661" max="6661" width="9" style="252" customWidth="1"/>
    <col min="6662" max="6662" width="14.140625" style="252" customWidth="1"/>
    <col min="6663" max="6663" width="11.28515625" style="252" bestFit="1" customWidth="1"/>
    <col min="6664" max="6664" width="21" style="252" customWidth="1"/>
    <col min="6665" max="6665" width="4" style="252" customWidth="1"/>
    <col min="6666" max="6666" width="5.140625" style="252" customWidth="1"/>
    <col min="6667" max="6667" width="14.140625" style="252" bestFit="1" customWidth="1"/>
    <col min="6668" max="6668" width="17.42578125" style="252" customWidth="1"/>
    <col min="6669" max="6669" width="10.140625" style="252" customWidth="1"/>
    <col min="6670" max="6670" width="21.5703125" style="252" customWidth="1"/>
    <col min="6671" max="6912" width="11.42578125" style="252"/>
    <col min="6913" max="6913" width="6.5703125" style="252" customWidth="1"/>
    <col min="6914" max="6914" width="4.5703125" style="252" customWidth="1"/>
    <col min="6915" max="6915" width="6.85546875" style="252" customWidth="1"/>
    <col min="6916" max="6916" width="51" style="252" customWidth="1"/>
    <col min="6917" max="6917" width="9" style="252" customWidth="1"/>
    <col min="6918" max="6918" width="14.140625" style="252" customWidth="1"/>
    <col min="6919" max="6919" width="11.28515625" style="252" bestFit="1" customWidth="1"/>
    <col min="6920" max="6920" width="21" style="252" customWidth="1"/>
    <col min="6921" max="6921" width="4" style="252" customWidth="1"/>
    <col min="6922" max="6922" width="5.140625" style="252" customWidth="1"/>
    <col min="6923" max="6923" width="14.140625" style="252" bestFit="1" customWidth="1"/>
    <col min="6924" max="6924" width="17.42578125" style="252" customWidth="1"/>
    <col min="6925" max="6925" width="10.140625" style="252" customWidth="1"/>
    <col min="6926" max="6926" width="21.5703125" style="252" customWidth="1"/>
    <col min="6927" max="7168" width="11.42578125" style="252"/>
    <col min="7169" max="7169" width="6.5703125" style="252" customWidth="1"/>
    <col min="7170" max="7170" width="4.5703125" style="252" customWidth="1"/>
    <col min="7171" max="7171" width="6.85546875" style="252" customWidth="1"/>
    <col min="7172" max="7172" width="51" style="252" customWidth="1"/>
    <col min="7173" max="7173" width="9" style="252" customWidth="1"/>
    <col min="7174" max="7174" width="14.140625" style="252" customWidth="1"/>
    <col min="7175" max="7175" width="11.28515625" style="252" bestFit="1" customWidth="1"/>
    <col min="7176" max="7176" width="21" style="252" customWidth="1"/>
    <col min="7177" max="7177" width="4" style="252" customWidth="1"/>
    <col min="7178" max="7178" width="5.140625" style="252" customWidth="1"/>
    <col min="7179" max="7179" width="14.140625" style="252" bestFit="1" customWidth="1"/>
    <col min="7180" max="7180" width="17.42578125" style="252" customWidth="1"/>
    <col min="7181" max="7181" width="10.140625" style="252" customWidth="1"/>
    <col min="7182" max="7182" width="21.5703125" style="252" customWidth="1"/>
    <col min="7183" max="7424" width="11.42578125" style="252"/>
    <col min="7425" max="7425" width="6.5703125" style="252" customWidth="1"/>
    <col min="7426" max="7426" width="4.5703125" style="252" customWidth="1"/>
    <col min="7427" max="7427" width="6.85546875" style="252" customWidth="1"/>
    <col min="7428" max="7428" width="51" style="252" customWidth="1"/>
    <col min="7429" max="7429" width="9" style="252" customWidth="1"/>
    <col min="7430" max="7430" width="14.140625" style="252" customWidth="1"/>
    <col min="7431" max="7431" width="11.28515625" style="252" bestFit="1" customWidth="1"/>
    <col min="7432" max="7432" width="21" style="252" customWidth="1"/>
    <col min="7433" max="7433" width="4" style="252" customWidth="1"/>
    <col min="7434" max="7434" width="5.140625" style="252" customWidth="1"/>
    <col min="7435" max="7435" width="14.140625" style="252" bestFit="1" customWidth="1"/>
    <col min="7436" max="7436" width="17.42578125" style="252" customWidth="1"/>
    <col min="7437" max="7437" width="10.140625" style="252" customWidth="1"/>
    <col min="7438" max="7438" width="21.5703125" style="252" customWidth="1"/>
    <col min="7439" max="7680" width="11.42578125" style="252"/>
    <col min="7681" max="7681" width="6.5703125" style="252" customWidth="1"/>
    <col min="7682" max="7682" width="4.5703125" style="252" customWidth="1"/>
    <col min="7683" max="7683" width="6.85546875" style="252" customWidth="1"/>
    <col min="7684" max="7684" width="51" style="252" customWidth="1"/>
    <col min="7685" max="7685" width="9" style="252" customWidth="1"/>
    <col min="7686" max="7686" width="14.140625" style="252" customWidth="1"/>
    <col min="7687" max="7687" width="11.28515625" style="252" bestFit="1" customWidth="1"/>
    <col min="7688" max="7688" width="21" style="252" customWidth="1"/>
    <col min="7689" max="7689" width="4" style="252" customWidth="1"/>
    <col min="7690" max="7690" width="5.140625" style="252" customWidth="1"/>
    <col min="7691" max="7691" width="14.140625" style="252" bestFit="1" customWidth="1"/>
    <col min="7692" max="7692" width="17.42578125" style="252" customWidth="1"/>
    <col min="7693" max="7693" width="10.140625" style="252" customWidth="1"/>
    <col min="7694" max="7694" width="21.5703125" style="252" customWidth="1"/>
    <col min="7695" max="7936" width="11.42578125" style="252"/>
    <col min="7937" max="7937" width="6.5703125" style="252" customWidth="1"/>
    <col min="7938" max="7938" width="4.5703125" style="252" customWidth="1"/>
    <col min="7939" max="7939" width="6.85546875" style="252" customWidth="1"/>
    <col min="7940" max="7940" width="51" style="252" customWidth="1"/>
    <col min="7941" max="7941" width="9" style="252" customWidth="1"/>
    <col min="7942" max="7942" width="14.140625" style="252" customWidth="1"/>
    <col min="7943" max="7943" width="11.28515625" style="252" bestFit="1" customWidth="1"/>
    <col min="7944" max="7944" width="21" style="252" customWidth="1"/>
    <col min="7945" max="7945" width="4" style="252" customWidth="1"/>
    <col min="7946" max="7946" width="5.140625" style="252" customWidth="1"/>
    <col min="7947" max="7947" width="14.140625" style="252" bestFit="1" customWidth="1"/>
    <col min="7948" max="7948" width="17.42578125" style="252" customWidth="1"/>
    <col min="7949" max="7949" width="10.140625" style="252" customWidth="1"/>
    <col min="7950" max="7950" width="21.5703125" style="252" customWidth="1"/>
    <col min="7951" max="8192" width="11.42578125" style="252"/>
    <col min="8193" max="8193" width="6.5703125" style="252" customWidth="1"/>
    <col min="8194" max="8194" width="4.5703125" style="252" customWidth="1"/>
    <col min="8195" max="8195" width="6.85546875" style="252" customWidth="1"/>
    <col min="8196" max="8196" width="51" style="252" customWidth="1"/>
    <col min="8197" max="8197" width="9" style="252" customWidth="1"/>
    <col min="8198" max="8198" width="14.140625" style="252" customWidth="1"/>
    <col min="8199" max="8199" width="11.28515625" style="252" bestFit="1" customWidth="1"/>
    <col min="8200" max="8200" width="21" style="252" customWidth="1"/>
    <col min="8201" max="8201" width="4" style="252" customWidth="1"/>
    <col min="8202" max="8202" width="5.140625" style="252" customWidth="1"/>
    <col min="8203" max="8203" width="14.140625" style="252" bestFit="1" customWidth="1"/>
    <col min="8204" max="8204" width="17.42578125" style="252" customWidth="1"/>
    <col min="8205" max="8205" width="10.140625" style="252" customWidth="1"/>
    <col min="8206" max="8206" width="21.5703125" style="252" customWidth="1"/>
    <col min="8207" max="8448" width="11.42578125" style="252"/>
    <col min="8449" max="8449" width="6.5703125" style="252" customWidth="1"/>
    <col min="8450" max="8450" width="4.5703125" style="252" customWidth="1"/>
    <col min="8451" max="8451" width="6.85546875" style="252" customWidth="1"/>
    <col min="8452" max="8452" width="51" style="252" customWidth="1"/>
    <col min="8453" max="8453" width="9" style="252" customWidth="1"/>
    <col min="8454" max="8454" width="14.140625" style="252" customWidth="1"/>
    <col min="8455" max="8455" width="11.28515625" style="252" bestFit="1" customWidth="1"/>
    <col min="8456" max="8456" width="21" style="252" customWidth="1"/>
    <col min="8457" max="8457" width="4" style="252" customWidth="1"/>
    <col min="8458" max="8458" width="5.140625" style="252" customWidth="1"/>
    <col min="8459" max="8459" width="14.140625" style="252" bestFit="1" customWidth="1"/>
    <col min="8460" max="8460" width="17.42578125" style="252" customWidth="1"/>
    <col min="8461" max="8461" width="10.140625" style="252" customWidth="1"/>
    <col min="8462" max="8462" width="21.5703125" style="252" customWidth="1"/>
    <col min="8463" max="8704" width="11.42578125" style="252"/>
    <col min="8705" max="8705" width="6.5703125" style="252" customWidth="1"/>
    <col min="8706" max="8706" width="4.5703125" style="252" customWidth="1"/>
    <col min="8707" max="8707" width="6.85546875" style="252" customWidth="1"/>
    <col min="8708" max="8708" width="51" style="252" customWidth="1"/>
    <col min="8709" max="8709" width="9" style="252" customWidth="1"/>
    <col min="8710" max="8710" width="14.140625" style="252" customWidth="1"/>
    <col min="8711" max="8711" width="11.28515625" style="252" bestFit="1" customWidth="1"/>
    <col min="8712" max="8712" width="21" style="252" customWidth="1"/>
    <col min="8713" max="8713" width="4" style="252" customWidth="1"/>
    <col min="8714" max="8714" width="5.140625" style="252" customWidth="1"/>
    <col min="8715" max="8715" width="14.140625" style="252" bestFit="1" customWidth="1"/>
    <col min="8716" max="8716" width="17.42578125" style="252" customWidth="1"/>
    <col min="8717" max="8717" width="10.140625" style="252" customWidth="1"/>
    <col min="8718" max="8718" width="21.5703125" style="252" customWidth="1"/>
    <col min="8719" max="8960" width="11.42578125" style="252"/>
    <col min="8961" max="8961" width="6.5703125" style="252" customWidth="1"/>
    <col min="8962" max="8962" width="4.5703125" style="252" customWidth="1"/>
    <col min="8963" max="8963" width="6.85546875" style="252" customWidth="1"/>
    <col min="8964" max="8964" width="51" style="252" customWidth="1"/>
    <col min="8965" max="8965" width="9" style="252" customWidth="1"/>
    <col min="8966" max="8966" width="14.140625" style="252" customWidth="1"/>
    <col min="8967" max="8967" width="11.28515625" style="252" bestFit="1" customWidth="1"/>
    <col min="8968" max="8968" width="21" style="252" customWidth="1"/>
    <col min="8969" max="8969" width="4" style="252" customWidth="1"/>
    <col min="8970" max="8970" width="5.140625" style="252" customWidth="1"/>
    <col min="8971" max="8971" width="14.140625" style="252" bestFit="1" customWidth="1"/>
    <col min="8972" max="8972" width="17.42578125" style="252" customWidth="1"/>
    <col min="8973" max="8973" width="10.140625" style="252" customWidth="1"/>
    <col min="8974" max="8974" width="21.5703125" style="252" customWidth="1"/>
    <col min="8975" max="9216" width="11.42578125" style="252"/>
    <col min="9217" max="9217" width="6.5703125" style="252" customWidth="1"/>
    <col min="9218" max="9218" width="4.5703125" style="252" customWidth="1"/>
    <col min="9219" max="9219" width="6.85546875" style="252" customWidth="1"/>
    <col min="9220" max="9220" width="51" style="252" customWidth="1"/>
    <col min="9221" max="9221" width="9" style="252" customWidth="1"/>
    <col min="9222" max="9222" width="14.140625" style="252" customWidth="1"/>
    <col min="9223" max="9223" width="11.28515625" style="252" bestFit="1" customWidth="1"/>
    <col min="9224" max="9224" width="21" style="252" customWidth="1"/>
    <col min="9225" max="9225" width="4" style="252" customWidth="1"/>
    <col min="9226" max="9226" width="5.140625" style="252" customWidth="1"/>
    <col min="9227" max="9227" width="14.140625" style="252" bestFit="1" customWidth="1"/>
    <col min="9228" max="9228" width="17.42578125" style="252" customWidth="1"/>
    <col min="9229" max="9229" width="10.140625" style="252" customWidth="1"/>
    <col min="9230" max="9230" width="21.5703125" style="252" customWidth="1"/>
    <col min="9231" max="9472" width="11.42578125" style="252"/>
    <col min="9473" max="9473" width="6.5703125" style="252" customWidth="1"/>
    <col min="9474" max="9474" width="4.5703125" style="252" customWidth="1"/>
    <col min="9475" max="9475" width="6.85546875" style="252" customWidth="1"/>
    <col min="9476" max="9476" width="51" style="252" customWidth="1"/>
    <col min="9477" max="9477" width="9" style="252" customWidth="1"/>
    <col min="9478" max="9478" width="14.140625" style="252" customWidth="1"/>
    <col min="9479" max="9479" width="11.28515625" style="252" bestFit="1" customWidth="1"/>
    <col min="9480" max="9480" width="21" style="252" customWidth="1"/>
    <col min="9481" max="9481" width="4" style="252" customWidth="1"/>
    <col min="9482" max="9482" width="5.140625" style="252" customWidth="1"/>
    <col min="9483" max="9483" width="14.140625" style="252" bestFit="1" customWidth="1"/>
    <col min="9484" max="9484" width="17.42578125" style="252" customWidth="1"/>
    <col min="9485" max="9485" width="10.140625" style="252" customWidth="1"/>
    <col min="9486" max="9486" width="21.5703125" style="252" customWidth="1"/>
    <col min="9487" max="9728" width="11.42578125" style="252"/>
    <col min="9729" max="9729" width="6.5703125" style="252" customWidth="1"/>
    <col min="9730" max="9730" width="4.5703125" style="252" customWidth="1"/>
    <col min="9731" max="9731" width="6.85546875" style="252" customWidth="1"/>
    <col min="9732" max="9732" width="51" style="252" customWidth="1"/>
    <col min="9733" max="9733" width="9" style="252" customWidth="1"/>
    <col min="9734" max="9734" width="14.140625" style="252" customWidth="1"/>
    <col min="9735" max="9735" width="11.28515625" style="252" bestFit="1" customWidth="1"/>
    <col min="9736" max="9736" width="21" style="252" customWidth="1"/>
    <col min="9737" max="9737" width="4" style="252" customWidth="1"/>
    <col min="9738" max="9738" width="5.140625" style="252" customWidth="1"/>
    <col min="9739" max="9739" width="14.140625" style="252" bestFit="1" customWidth="1"/>
    <col min="9740" max="9740" width="17.42578125" style="252" customWidth="1"/>
    <col min="9741" max="9741" width="10.140625" style="252" customWidth="1"/>
    <col min="9742" max="9742" width="21.5703125" style="252" customWidth="1"/>
    <col min="9743" max="9984" width="11.42578125" style="252"/>
    <col min="9985" max="9985" width="6.5703125" style="252" customWidth="1"/>
    <col min="9986" max="9986" width="4.5703125" style="252" customWidth="1"/>
    <col min="9987" max="9987" width="6.85546875" style="252" customWidth="1"/>
    <col min="9988" max="9988" width="51" style="252" customWidth="1"/>
    <col min="9989" max="9989" width="9" style="252" customWidth="1"/>
    <col min="9990" max="9990" width="14.140625" style="252" customWidth="1"/>
    <col min="9991" max="9991" width="11.28515625" style="252" bestFit="1" customWidth="1"/>
    <col min="9992" max="9992" width="21" style="252" customWidth="1"/>
    <col min="9993" max="9993" width="4" style="252" customWidth="1"/>
    <col min="9994" max="9994" width="5.140625" style="252" customWidth="1"/>
    <col min="9995" max="9995" width="14.140625" style="252" bestFit="1" customWidth="1"/>
    <col min="9996" max="9996" width="17.42578125" style="252" customWidth="1"/>
    <col min="9997" max="9997" width="10.140625" style="252" customWidth="1"/>
    <col min="9998" max="9998" width="21.5703125" style="252" customWidth="1"/>
    <col min="9999" max="10240" width="11.42578125" style="252"/>
    <col min="10241" max="10241" width="6.5703125" style="252" customWidth="1"/>
    <col min="10242" max="10242" width="4.5703125" style="252" customWidth="1"/>
    <col min="10243" max="10243" width="6.85546875" style="252" customWidth="1"/>
    <col min="10244" max="10244" width="51" style="252" customWidth="1"/>
    <col min="10245" max="10245" width="9" style="252" customWidth="1"/>
    <col min="10246" max="10246" width="14.140625" style="252" customWidth="1"/>
    <col min="10247" max="10247" width="11.28515625" style="252" bestFit="1" customWidth="1"/>
    <col min="10248" max="10248" width="21" style="252" customWidth="1"/>
    <col min="10249" max="10249" width="4" style="252" customWidth="1"/>
    <col min="10250" max="10250" width="5.140625" style="252" customWidth="1"/>
    <col min="10251" max="10251" width="14.140625" style="252" bestFit="1" customWidth="1"/>
    <col min="10252" max="10252" width="17.42578125" style="252" customWidth="1"/>
    <col min="10253" max="10253" width="10.140625" style="252" customWidth="1"/>
    <col min="10254" max="10254" width="21.5703125" style="252" customWidth="1"/>
    <col min="10255" max="10496" width="11.42578125" style="252"/>
    <col min="10497" max="10497" width="6.5703125" style="252" customWidth="1"/>
    <col min="10498" max="10498" width="4.5703125" style="252" customWidth="1"/>
    <col min="10499" max="10499" width="6.85546875" style="252" customWidth="1"/>
    <col min="10500" max="10500" width="51" style="252" customWidth="1"/>
    <col min="10501" max="10501" width="9" style="252" customWidth="1"/>
    <col min="10502" max="10502" width="14.140625" style="252" customWidth="1"/>
    <col min="10503" max="10503" width="11.28515625" style="252" bestFit="1" customWidth="1"/>
    <col min="10504" max="10504" width="21" style="252" customWidth="1"/>
    <col min="10505" max="10505" width="4" style="252" customWidth="1"/>
    <col min="10506" max="10506" width="5.140625" style="252" customWidth="1"/>
    <col min="10507" max="10507" width="14.140625" style="252" bestFit="1" customWidth="1"/>
    <col min="10508" max="10508" width="17.42578125" style="252" customWidth="1"/>
    <col min="10509" max="10509" width="10.140625" style="252" customWidth="1"/>
    <col min="10510" max="10510" width="21.5703125" style="252" customWidth="1"/>
    <col min="10511" max="10752" width="11.42578125" style="252"/>
    <col min="10753" max="10753" width="6.5703125" style="252" customWidth="1"/>
    <col min="10754" max="10754" width="4.5703125" style="252" customWidth="1"/>
    <col min="10755" max="10755" width="6.85546875" style="252" customWidth="1"/>
    <col min="10756" max="10756" width="51" style="252" customWidth="1"/>
    <col min="10757" max="10757" width="9" style="252" customWidth="1"/>
    <col min="10758" max="10758" width="14.140625" style="252" customWidth="1"/>
    <col min="10759" max="10759" width="11.28515625" style="252" bestFit="1" customWidth="1"/>
    <col min="10760" max="10760" width="21" style="252" customWidth="1"/>
    <col min="10761" max="10761" width="4" style="252" customWidth="1"/>
    <col min="10762" max="10762" width="5.140625" style="252" customWidth="1"/>
    <col min="10763" max="10763" width="14.140625" style="252" bestFit="1" customWidth="1"/>
    <col min="10764" max="10764" width="17.42578125" style="252" customWidth="1"/>
    <col min="10765" max="10765" width="10.140625" style="252" customWidth="1"/>
    <col min="10766" max="10766" width="21.5703125" style="252" customWidth="1"/>
    <col min="10767" max="11008" width="11.42578125" style="252"/>
    <col min="11009" max="11009" width="6.5703125" style="252" customWidth="1"/>
    <col min="11010" max="11010" width="4.5703125" style="252" customWidth="1"/>
    <col min="11011" max="11011" width="6.85546875" style="252" customWidth="1"/>
    <col min="11012" max="11012" width="51" style="252" customWidth="1"/>
    <col min="11013" max="11013" width="9" style="252" customWidth="1"/>
    <col min="11014" max="11014" width="14.140625" style="252" customWidth="1"/>
    <col min="11015" max="11015" width="11.28515625" style="252" bestFit="1" customWidth="1"/>
    <col min="11016" max="11016" width="21" style="252" customWidth="1"/>
    <col min="11017" max="11017" width="4" style="252" customWidth="1"/>
    <col min="11018" max="11018" width="5.140625" style="252" customWidth="1"/>
    <col min="11019" max="11019" width="14.140625" style="252" bestFit="1" customWidth="1"/>
    <col min="11020" max="11020" width="17.42578125" style="252" customWidth="1"/>
    <col min="11021" max="11021" width="10.140625" style="252" customWidth="1"/>
    <col min="11022" max="11022" width="21.5703125" style="252" customWidth="1"/>
    <col min="11023" max="11264" width="11.42578125" style="252"/>
    <col min="11265" max="11265" width="6.5703125" style="252" customWidth="1"/>
    <col min="11266" max="11266" width="4.5703125" style="252" customWidth="1"/>
    <col min="11267" max="11267" width="6.85546875" style="252" customWidth="1"/>
    <col min="11268" max="11268" width="51" style="252" customWidth="1"/>
    <col min="11269" max="11269" width="9" style="252" customWidth="1"/>
    <col min="11270" max="11270" width="14.140625" style="252" customWidth="1"/>
    <col min="11271" max="11271" width="11.28515625" style="252" bestFit="1" customWidth="1"/>
    <col min="11272" max="11272" width="21" style="252" customWidth="1"/>
    <col min="11273" max="11273" width="4" style="252" customWidth="1"/>
    <col min="11274" max="11274" width="5.140625" style="252" customWidth="1"/>
    <col min="11275" max="11275" width="14.140625" style="252" bestFit="1" customWidth="1"/>
    <col min="11276" max="11276" width="17.42578125" style="252" customWidth="1"/>
    <col min="11277" max="11277" width="10.140625" style="252" customWidth="1"/>
    <col min="11278" max="11278" width="21.5703125" style="252" customWidth="1"/>
    <col min="11279" max="11520" width="11.42578125" style="252"/>
    <col min="11521" max="11521" width="6.5703125" style="252" customWidth="1"/>
    <col min="11522" max="11522" width="4.5703125" style="252" customWidth="1"/>
    <col min="11523" max="11523" width="6.85546875" style="252" customWidth="1"/>
    <col min="11524" max="11524" width="51" style="252" customWidth="1"/>
    <col min="11525" max="11525" width="9" style="252" customWidth="1"/>
    <col min="11526" max="11526" width="14.140625" style="252" customWidth="1"/>
    <col min="11527" max="11527" width="11.28515625" style="252" bestFit="1" customWidth="1"/>
    <col min="11528" max="11528" width="21" style="252" customWidth="1"/>
    <col min="11529" max="11529" width="4" style="252" customWidth="1"/>
    <col min="11530" max="11530" width="5.140625" style="252" customWidth="1"/>
    <col min="11531" max="11531" width="14.140625" style="252" bestFit="1" customWidth="1"/>
    <col min="11532" max="11532" width="17.42578125" style="252" customWidth="1"/>
    <col min="11533" max="11533" width="10.140625" style="252" customWidth="1"/>
    <col min="11534" max="11534" width="21.5703125" style="252" customWidth="1"/>
    <col min="11535" max="11776" width="11.42578125" style="252"/>
    <col min="11777" max="11777" width="6.5703125" style="252" customWidth="1"/>
    <col min="11778" max="11778" width="4.5703125" style="252" customWidth="1"/>
    <col min="11779" max="11779" width="6.85546875" style="252" customWidth="1"/>
    <col min="11780" max="11780" width="51" style="252" customWidth="1"/>
    <col min="11781" max="11781" width="9" style="252" customWidth="1"/>
    <col min="11782" max="11782" width="14.140625" style="252" customWidth="1"/>
    <col min="11783" max="11783" width="11.28515625" style="252" bestFit="1" customWidth="1"/>
    <col min="11784" max="11784" width="21" style="252" customWidth="1"/>
    <col min="11785" max="11785" width="4" style="252" customWidth="1"/>
    <col min="11786" max="11786" width="5.140625" style="252" customWidth="1"/>
    <col min="11787" max="11787" width="14.140625" style="252" bestFit="1" customWidth="1"/>
    <col min="11788" max="11788" width="17.42578125" style="252" customWidth="1"/>
    <col min="11789" max="11789" width="10.140625" style="252" customWidth="1"/>
    <col min="11790" max="11790" width="21.5703125" style="252" customWidth="1"/>
    <col min="11791" max="12032" width="11.42578125" style="252"/>
    <col min="12033" max="12033" width="6.5703125" style="252" customWidth="1"/>
    <col min="12034" max="12034" width="4.5703125" style="252" customWidth="1"/>
    <col min="12035" max="12035" width="6.85546875" style="252" customWidth="1"/>
    <col min="12036" max="12036" width="51" style="252" customWidth="1"/>
    <col min="12037" max="12037" width="9" style="252" customWidth="1"/>
    <col min="12038" max="12038" width="14.140625" style="252" customWidth="1"/>
    <col min="12039" max="12039" width="11.28515625" style="252" bestFit="1" customWidth="1"/>
    <col min="12040" max="12040" width="21" style="252" customWidth="1"/>
    <col min="12041" max="12041" width="4" style="252" customWidth="1"/>
    <col min="12042" max="12042" width="5.140625" style="252" customWidth="1"/>
    <col min="12043" max="12043" width="14.140625" style="252" bestFit="1" customWidth="1"/>
    <col min="12044" max="12044" width="17.42578125" style="252" customWidth="1"/>
    <col min="12045" max="12045" width="10.140625" style="252" customWidth="1"/>
    <col min="12046" max="12046" width="21.5703125" style="252" customWidth="1"/>
    <col min="12047" max="12288" width="11.42578125" style="252"/>
    <col min="12289" max="12289" width="6.5703125" style="252" customWidth="1"/>
    <col min="12290" max="12290" width="4.5703125" style="252" customWidth="1"/>
    <col min="12291" max="12291" width="6.85546875" style="252" customWidth="1"/>
    <col min="12292" max="12292" width="51" style="252" customWidth="1"/>
    <col min="12293" max="12293" width="9" style="252" customWidth="1"/>
    <col min="12294" max="12294" width="14.140625" style="252" customWidth="1"/>
    <col min="12295" max="12295" width="11.28515625" style="252" bestFit="1" customWidth="1"/>
    <col min="12296" max="12296" width="21" style="252" customWidth="1"/>
    <col min="12297" max="12297" width="4" style="252" customWidth="1"/>
    <col min="12298" max="12298" width="5.140625" style="252" customWidth="1"/>
    <col min="12299" max="12299" width="14.140625" style="252" bestFit="1" customWidth="1"/>
    <col min="12300" max="12300" width="17.42578125" style="252" customWidth="1"/>
    <col min="12301" max="12301" width="10.140625" style="252" customWidth="1"/>
    <col min="12302" max="12302" width="21.5703125" style="252" customWidth="1"/>
    <col min="12303" max="12544" width="11.42578125" style="252"/>
    <col min="12545" max="12545" width="6.5703125" style="252" customWidth="1"/>
    <col min="12546" max="12546" width="4.5703125" style="252" customWidth="1"/>
    <col min="12547" max="12547" width="6.85546875" style="252" customWidth="1"/>
    <col min="12548" max="12548" width="51" style="252" customWidth="1"/>
    <col min="12549" max="12549" width="9" style="252" customWidth="1"/>
    <col min="12550" max="12550" width="14.140625" style="252" customWidth="1"/>
    <col min="12551" max="12551" width="11.28515625" style="252" bestFit="1" customWidth="1"/>
    <col min="12552" max="12552" width="21" style="252" customWidth="1"/>
    <col min="12553" max="12553" width="4" style="252" customWidth="1"/>
    <col min="12554" max="12554" width="5.140625" style="252" customWidth="1"/>
    <col min="12555" max="12555" width="14.140625" style="252" bestFit="1" customWidth="1"/>
    <col min="12556" max="12556" width="17.42578125" style="252" customWidth="1"/>
    <col min="12557" max="12557" width="10.140625" style="252" customWidth="1"/>
    <col min="12558" max="12558" width="21.5703125" style="252" customWidth="1"/>
    <col min="12559" max="12800" width="11.42578125" style="252"/>
    <col min="12801" max="12801" width="6.5703125" style="252" customWidth="1"/>
    <col min="12802" max="12802" width="4.5703125" style="252" customWidth="1"/>
    <col min="12803" max="12803" width="6.85546875" style="252" customWidth="1"/>
    <col min="12804" max="12804" width="51" style="252" customWidth="1"/>
    <col min="12805" max="12805" width="9" style="252" customWidth="1"/>
    <col min="12806" max="12806" width="14.140625" style="252" customWidth="1"/>
    <col min="12807" max="12807" width="11.28515625" style="252" bestFit="1" customWidth="1"/>
    <col min="12808" max="12808" width="21" style="252" customWidth="1"/>
    <col min="12809" max="12809" width="4" style="252" customWidth="1"/>
    <col min="12810" max="12810" width="5.140625" style="252" customWidth="1"/>
    <col min="12811" max="12811" width="14.140625" style="252" bestFit="1" customWidth="1"/>
    <col min="12812" max="12812" width="17.42578125" style="252" customWidth="1"/>
    <col min="12813" max="12813" width="10.140625" style="252" customWidth="1"/>
    <col min="12814" max="12814" width="21.5703125" style="252" customWidth="1"/>
    <col min="12815" max="13056" width="11.42578125" style="252"/>
    <col min="13057" max="13057" width="6.5703125" style="252" customWidth="1"/>
    <col min="13058" max="13058" width="4.5703125" style="252" customWidth="1"/>
    <col min="13059" max="13059" width="6.85546875" style="252" customWidth="1"/>
    <col min="13060" max="13060" width="51" style="252" customWidth="1"/>
    <col min="13061" max="13061" width="9" style="252" customWidth="1"/>
    <col min="13062" max="13062" width="14.140625" style="252" customWidth="1"/>
    <col min="13063" max="13063" width="11.28515625" style="252" bestFit="1" customWidth="1"/>
    <col min="13064" max="13064" width="21" style="252" customWidth="1"/>
    <col min="13065" max="13065" width="4" style="252" customWidth="1"/>
    <col min="13066" max="13066" width="5.140625" style="252" customWidth="1"/>
    <col min="13067" max="13067" width="14.140625" style="252" bestFit="1" customWidth="1"/>
    <col min="13068" max="13068" width="17.42578125" style="252" customWidth="1"/>
    <col min="13069" max="13069" width="10.140625" style="252" customWidth="1"/>
    <col min="13070" max="13070" width="21.5703125" style="252" customWidth="1"/>
    <col min="13071" max="13312" width="11.42578125" style="252"/>
    <col min="13313" max="13313" width="6.5703125" style="252" customWidth="1"/>
    <col min="13314" max="13314" width="4.5703125" style="252" customWidth="1"/>
    <col min="13315" max="13315" width="6.85546875" style="252" customWidth="1"/>
    <col min="13316" max="13316" width="51" style="252" customWidth="1"/>
    <col min="13317" max="13317" width="9" style="252" customWidth="1"/>
    <col min="13318" max="13318" width="14.140625" style="252" customWidth="1"/>
    <col min="13319" max="13319" width="11.28515625" style="252" bestFit="1" customWidth="1"/>
    <col min="13320" max="13320" width="21" style="252" customWidth="1"/>
    <col min="13321" max="13321" width="4" style="252" customWidth="1"/>
    <col min="13322" max="13322" width="5.140625" style="252" customWidth="1"/>
    <col min="13323" max="13323" width="14.140625" style="252" bestFit="1" customWidth="1"/>
    <col min="13324" max="13324" width="17.42578125" style="252" customWidth="1"/>
    <col min="13325" max="13325" width="10.140625" style="252" customWidth="1"/>
    <col min="13326" max="13326" width="21.5703125" style="252" customWidth="1"/>
    <col min="13327" max="13568" width="11.42578125" style="252"/>
    <col min="13569" max="13569" width="6.5703125" style="252" customWidth="1"/>
    <col min="13570" max="13570" width="4.5703125" style="252" customWidth="1"/>
    <col min="13571" max="13571" width="6.85546875" style="252" customWidth="1"/>
    <col min="13572" max="13572" width="51" style="252" customWidth="1"/>
    <col min="13573" max="13573" width="9" style="252" customWidth="1"/>
    <col min="13574" max="13574" width="14.140625" style="252" customWidth="1"/>
    <col min="13575" max="13575" width="11.28515625" style="252" bestFit="1" customWidth="1"/>
    <col min="13576" max="13576" width="21" style="252" customWidth="1"/>
    <col min="13577" max="13577" width="4" style="252" customWidth="1"/>
    <col min="13578" max="13578" width="5.140625" style="252" customWidth="1"/>
    <col min="13579" max="13579" width="14.140625" style="252" bestFit="1" customWidth="1"/>
    <col min="13580" max="13580" width="17.42578125" style="252" customWidth="1"/>
    <col min="13581" max="13581" width="10.140625" style="252" customWidth="1"/>
    <col min="13582" max="13582" width="21.5703125" style="252" customWidth="1"/>
    <col min="13583" max="13824" width="11.42578125" style="252"/>
    <col min="13825" max="13825" width="6.5703125" style="252" customWidth="1"/>
    <col min="13826" max="13826" width="4.5703125" style="252" customWidth="1"/>
    <col min="13827" max="13827" width="6.85546875" style="252" customWidth="1"/>
    <col min="13828" max="13828" width="51" style="252" customWidth="1"/>
    <col min="13829" max="13829" width="9" style="252" customWidth="1"/>
    <col min="13830" max="13830" width="14.140625" style="252" customWidth="1"/>
    <col min="13831" max="13831" width="11.28515625" style="252" bestFit="1" customWidth="1"/>
    <col min="13832" max="13832" width="21" style="252" customWidth="1"/>
    <col min="13833" max="13833" width="4" style="252" customWidth="1"/>
    <col min="13834" max="13834" width="5.140625" style="252" customWidth="1"/>
    <col min="13835" max="13835" width="14.140625" style="252" bestFit="1" customWidth="1"/>
    <col min="13836" max="13836" width="17.42578125" style="252" customWidth="1"/>
    <col min="13837" max="13837" width="10.140625" style="252" customWidth="1"/>
    <col min="13838" max="13838" width="21.5703125" style="252" customWidth="1"/>
    <col min="13839" max="14080" width="11.42578125" style="252"/>
    <col min="14081" max="14081" width="6.5703125" style="252" customWidth="1"/>
    <col min="14082" max="14082" width="4.5703125" style="252" customWidth="1"/>
    <col min="14083" max="14083" width="6.85546875" style="252" customWidth="1"/>
    <col min="14084" max="14084" width="51" style="252" customWidth="1"/>
    <col min="14085" max="14085" width="9" style="252" customWidth="1"/>
    <col min="14086" max="14086" width="14.140625" style="252" customWidth="1"/>
    <col min="14087" max="14087" width="11.28515625" style="252" bestFit="1" customWidth="1"/>
    <col min="14088" max="14088" width="21" style="252" customWidth="1"/>
    <col min="14089" max="14089" width="4" style="252" customWidth="1"/>
    <col min="14090" max="14090" width="5.140625" style="252" customWidth="1"/>
    <col min="14091" max="14091" width="14.140625" style="252" bestFit="1" customWidth="1"/>
    <col min="14092" max="14092" width="17.42578125" style="252" customWidth="1"/>
    <col min="14093" max="14093" width="10.140625" style="252" customWidth="1"/>
    <col min="14094" max="14094" width="21.5703125" style="252" customWidth="1"/>
    <col min="14095" max="14336" width="11.42578125" style="252"/>
    <col min="14337" max="14337" width="6.5703125" style="252" customWidth="1"/>
    <col min="14338" max="14338" width="4.5703125" style="252" customWidth="1"/>
    <col min="14339" max="14339" width="6.85546875" style="252" customWidth="1"/>
    <col min="14340" max="14340" width="51" style="252" customWidth="1"/>
    <col min="14341" max="14341" width="9" style="252" customWidth="1"/>
    <col min="14342" max="14342" width="14.140625" style="252" customWidth="1"/>
    <col min="14343" max="14343" width="11.28515625" style="252" bestFit="1" customWidth="1"/>
    <col min="14344" max="14344" width="21" style="252" customWidth="1"/>
    <col min="14345" max="14345" width="4" style="252" customWidth="1"/>
    <col min="14346" max="14346" width="5.140625" style="252" customWidth="1"/>
    <col min="14347" max="14347" width="14.140625" style="252" bestFit="1" customWidth="1"/>
    <col min="14348" max="14348" width="17.42578125" style="252" customWidth="1"/>
    <col min="14349" max="14349" width="10.140625" style="252" customWidth="1"/>
    <col min="14350" max="14350" width="21.5703125" style="252" customWidth="1"/>
    <col min="14351" max="14592" width="11.42578125" style="252"/>
    <col min="14593" max="14593" width="6.5703125" style="252" customWidth="1"/>
    <col min="14594" max="14594" width="4.5703125" style="252" customWidth="1"/>
    <col min="14595" max="14595" width="6.85546875" style="252" customWidth="1"/>
    <col min="14596" max="14596" width="51" style="252" customWidth="1"/>
    <col min="14597" max="14597" width="9" style="252" customWidth="1"/>
    <col min="14598" max="14598" width="14.140625" style="252" customWidth="1"/>
    <col min="14599" max="14599" width="11.28515625" style="252" bestFit="1" customWidth="1"/>
    <col min="14600" max="14600" width="21" style="252" customWidth="1"/>
    <col min="14601" max="14601" width="4" style="252" customWidth="1"/>
    <col min="14602" max="14602" width="5.140625" style="252" customWidth="1"/>
    <col min="14603" max="14603" width="14.140625" style="252" bestFit="1" customWidth="1"/>
    <col min="14604" max="14604" width="17.42578125" style="252" customWidth="1"/>
    <col min="14605" max="14605" width="10.140625" style="252" customWidth="1"/>
    <col min="14606" max="14606" width="21.5703125" style="252" customWidth="1"/>
    <col min="14607" max="14848" width="11.42578125" style="252"/>
    <col min="14849" max="14849" width="6.5703125" style="252" customWidth="1"/>
    <col min="14850" max="14850" width="4.5703125" style="252" customWidth="1"/>
    <col min="14851" max="14851" width="6.85546875" style="252" customWidth="1"/>
    <col min="14852" max="14852" width="51" style="252" customWidth="1"/>
    <col min="14853" max="14853" width="9" style="252" customWidth="1"/>
    <col min="14854" max="14854" width="14.140625" style="252" customWidth="1"/>
    <col min="14855" max="14855" width="11.28515625" style="252" bestFit="1" customWidth="1"/>
    <col min="14856" max="14856" width="21" style="252" customWidth="1"/>
    <col min="14857" max="14857" width="4" style="252" customWidth="1"/>
    <col min="14858" max="14858" width="5.140625" style="252" customWidth="1"/>
    <col min="14859" max="14859" width="14.140625" style="252" bestFit="1" customWidth="1"/>
    <col min="14860" max="14860" width="17.42578125" style="252" customWidth="1"/>
    <col min="14861" max="14861" width="10.140625" style="252" customWidth="1"/>
    <col min="14862" max="14862" width="21.5703125" style="252" customWidth="1"/>
    <col min="14863" max="15104" width="11.42578125" style="252"/>
    <col min="15105" max="15105" width="6.5703125" style="252" customWidth="1"/>
    <col min="15106" max="15106" width="4.5703125" style="252" customWidth="1"/>
    <col min="15107" max="15107" width="6.85546875" style="252" customWidth="1"/>
    <col min="15108" max="15108" width="51" style="252" customWidth="1"/>
    <col min="15109" max="15109" width="9" style="252" customWidth="1"/>
    <col min="15110" max="15110" width="14.140625" style="252" customWidth="1"/>
    <col min="15111" max="15111" width="11.28515625" style="252" bestFit="1" customWidth="1"/>
    <col min="15112" max="15112" width="21" style="252" customWidth="1"/>
    <col min="15113" max="15113" width="4" style="252" customWidth="1"/>
    <col min="15114" max="15114" width="5.140625" style="252" customWidth="1"/>
    <col min="15115" max="15115" width="14.140625" style="252" bestFit="1" customWidth="1"/>
    <col min="15116" max="15116" width="17.42578125" style="252" customWidth="1"/>
    <col min="15117" max="15117" width="10.140625" style="252" customWidth="1"/>
    <col min="15118" max="15118" width="21.5703125" style="252" customWidth="1"/>
    <col min="15119" max="15360" width="11.42578125" style="252"/>
    <col min="15361" max="15361" width="6.5703125" style="252" customWidth="1"/>
    <col min="15362" max="15362" width="4.5703125" style="252" customWidth="1"/>
    <col min="15363" max="15363" width="6.85546875" style="252" customWidth="1"/>
    <col min="15364" max="15364" width="51" style="252" customWidth="1"/>
    <col min="15365" max="15365" width="9" style="252" customWidth="1"/>
    <col min="15366" max="15366" width="14.140625" style="252" customWidth="1"/>
    <col min="15367" max="15367" width="11.28515625" style="252" bestFit="1" customWidth="1"/>
    <col min="15368" max="15368" width="21" style="252" customWidth="1"/>
    <col min="15369" max="15369" width="4" style="252" customWidth="1"/>
    <col min="15370" max="15370" width="5.140625" style="252" customWidth="1"/>
    <col min="15371" max="15371" width="14.140625" style="252" bestFit="1" customWidth="1"/>
    <col min="15372" max="15372" width="17.42578125" style="252" customWidth="1"/>
    <col min="15373" max="15373" width="10.140625" style="252" customWidth="1"/>
    <col min="15374" max="15374" width="21.5703125" style="252" customWidth="1"/>
    <col min="15375" max="15616" width="11.42578125" style="252"/>
    <col min="15617" max="15617" width="6.5703125" style="252" customWidth="1"/>
    <col min="15618" max="15618" width="4.5703125" style="252" customWidth="1"/>
    <col min="15619" max="15619" width="6.85546875" style="252" customWidth="1"/>
    <col min="15620" max="15620" width="51" style="252" customWidth="1"/>
    <col min="15621" max="15621" width="9" style="252" customWidth="1"/>
    <col min="15622" max="15622" width="14.140625" style="252" customWidth="1"/>
    <col min="15623" max="15623" width="11.28515625" style="252" bestFit="1" customWidth="1"/>
    <col min="15624" max="15624" width="21" style="252" customWidth="1"/>
    <col min="15625" max="15625" width="4" style="252" customWidth="1"/>
    <col min="15626" max="15626" width="5.140625" style="252" customWidth="1"/>
    <col min="15627" max="15627" width="14.140625" style="252" bestFit="1" customWidth="1"/>
    <col min="15628" max="15628" width="17.42578125" style="252" customWidth="1"/>
    <col min="15629" max="15629" width="10.140625" style="252" customWidth="1"/>
    <col min="15630" max="15630" width="21.5703125" style="252" customWidth="1"/>
    <col min="15631" max="15872" width="11.42578125" style="252"/>
    <col min="15873" max="15873" width="6.5703125" style="252" customWidth="1"/>
    <col min="15874" max="15874" width="4.5703125" style="252" customWidth="1"/>
    <col min="15875" max="15875" width="6.85546875" style="252" customWidth="1"/>
    <col min="15876" max="15876" width="51" style="252" customWidth="1"/>
    <col min="15877" max="15877" width="9" style="252" customWidth="1"/>
    <col min="15878" max="15878" width="14.140625" style="252" customWidth="1"/>
    <col min="15879" max="15879" width="11.28515625" style="252" bestFit="1" customWidth="1"/>
    <col min="15880" max="15880" width="21" style="252" customWidth="1"/>
    <col min="15881" max="15881" width="4" style="252" customWidth="1"/>
    <col min="15882" max="15882" width="5.140625" style="252" customWidth="1"/>
    <col min="15883" max="15883" width="14.140625" style="252" bestFit="1" customWidth="1"/>
    <col min="15884" max="15884" width="17.42578125" style="252" customWidth="1"/>
    <col min="15885" max="15885" width="10.140625" style="252" customWidth="1"/>
    <col min="15886" max="15886" width="21.5703125" style="252" customWidth="1"/>
    <col min="15887" max="16128" width="11.42578125" style="252"/>
    <col min="16129" max="16129" width="6.5703125" style="252" customWidth="1"/>
    <col min="16130" max="16130" width="4.5703125" style="252" customWidth="1"/>
    <col min="16131" max="16131" width="6.85546875" style="252" customWidth="1"/>
    <col min="16132" max="16132" width="51" style="252" customWidth="1"/>
    <col min="16133" max="16133" width="9" style="252" customWidth="1"/>
    <col min="16134" max="16134" width="14.140625" style="252" customWidth="1"/>
    <col min="16135" max="16135" width="11.28515625" style="252" bestFit="1" customWidth="1"/>
    <col min="16136" max="16136" width="21" style="252" customWidth="1"/>
    <col min="16137" max="16137" width="4" style="252" customWidth="1"/>
    <col min="16138" max="16138" width="5.140625" style="252" customWidth="1"/>
    <col min="16139" max="16139" width="14.140625" style="252" bestFit="1" customWidth="1"/>
    <col min="16140" max="16140" width="17.42578125" style="252" customWidth="1"/>
    <col min="16141" max="16141" width="10.140625" style="252" customWidth="1"/>
    <col min="16142" max="16142" width="21.5703125" style="252" customWidth="1"/>
    <col min="16143" max="16384" width="11.42578125" style="252"/>
  </cols>
  <sheetData>
    <row r="1" spans="1:37" customFormat="1" ht="84.75" customHeight="1" thickBot="1">
      <c r="A1" s="1"/>
      <c r="B1" s="918" t="s">
        <v>217</v>
      </c>
      <c r="C1" s="919"/>
      <c r="D1" s="919"/>
      <c r="E1" s="919"/>
      <c r="F1" s="919"/>
      <c r="G1" s="919"/>
      <c r="H1" s="920"/>
      <c r="I1" s="237"/>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customFormat="1" ht="19.5" thickBot="1">
      <c r="A2" s="1"/>
      <c r="B2" s="828" t="s">
        <v>0</v>
      </c>
      <c r="C2" s="829"/>
      <c r="D2" s="829"/>
      <c r="E2" s="829"/>
      <c r="F2" s="829"/>
      <c r="G2" s="829"/>
      <c r="H2" s="830"/>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customFormat="1" ht="34.5" customHeight="1" thickBot="1">
      <c r="A3" s="1"/>
      <c r="B3" s="831" t="s">
        <v>211</v>
      </c>
      <c r="C3" s="984"/>
      <c r="D3" s="984"/>
      <c r="E3" s="984"/>
      <c r="F3" s="984"/>
      <c r="G3" s="984"/>
      <c r="H3" s="985"/>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37" customFormat="1" ht="24" customHeight="1" thickBot="1">
      <c r="A4" s="1"/>
      <c r="B4" s="100"/>
      <c r="C4" s="101"/>
      <c r="D4" s="914" t="s">
        <v>1</v>
      </c>
      <c r="E4" s="914"/>
      <c r="F4" s="914"/>
      <c r="G4" s="914"/>
      <c r="H4" s="915"/>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37" customFormat="1" ht="63" customHeight="1">
      <c r="A5" s="3"/>
      <c r="B5" s="226"/>
      <c r="C5" s="103" t="s">
        <v>2</v>
      </c>
      <c r="D5" s="834" t="s">
        <v>3</v>
      </c>
      <c r="E5" s="835"/>
      <c r="F5" s="835"/>
      <c r="G5" s="835"/>
      <c r="H5" s="836"/>
      <c r="I5" s="2"/>
      <c r="J5" s="2"/>
      <c r="K5" s="2"/>
      <c r="L5" s="2"/>
      <c r="M5" s="2"/>
      <c r="N5" s="2"/>
      <c r="O5" s="2"/>
      <c r="P5" s="2"/>
      <c r="Q5" s="2"/>
      <c r="R5" s="2"/>
      <c r="S5" s="2"/>
      <c r="T5" s="2"/>
      <c r="U5" s="2"/>
      <c r="V5" s="2"/>
      <c r="W5" s="2"/>
      <c r="X5" s="2"/>
      <c r="Y5" s="2"/>
      <c r="Z5" s="2"/>
      <c r="AA5" s="2"/>
      <c r="AB5" s="2"/>
      <c r="AC5" s="2"/>
      <c r="AD5" s="2"/>
      <c r="AE5" s="2"/>
      <c r="AF5" s="2"/>
      <c r="AG5" s="2"/>
      <c r="AH5" s="2"/>
      <c r="AI5" s="2"/>
      <c r="AJ5" s="2"/>
      <c r="AK5" s="2"/>
    </row>
    <row r="6" spans="1:37" customFormat="1" ht="134.25" customHeight="1">
      <c r="A6" s="3"/>
      <c r="B6" s="33"/>
      <c r="C6" s="10" t="s">
        <v>4</v>
      </c>
      <c r="D6" s="814" t="s">
        <v>5</v>
      </c>
      <c r="E6" s="815"/>
      <c r="F6" s="815"/>
      <c r="G6" s="815"/>
      <c r="H6" s="816"/>
      <c r="I6" s="2"/>
      <c r="J6" s="2"/>
      <c r="K6" s="2"/>
      <c r="L6" s="2"/>
      <c r="M6" s="2"/>
      <c r="N6" s="2"/>
      <c r="O6" s="2"/>
      <c r="P6" s="2"/>
      <c r="Q6" s="2"/>
      <c r="R6" s="2"/>
      <c r="S6" s="2"/>
      <c r="T6" s="2"/>
      <c r="U6" s="2"/>
      <c r="V6" s="2"/>
      <c r="W6" s="2"/>
      <c r="X6" s="2"/>
      <c r="Y6" s="2"/>
      <c r="Z6" s="2"/>
      <c r="AA6" s="2"/>
      <c r="AB6" s="2"/>
      <c r="AC6" s="2"/>
      <c r="AD6" s="2"/>
      <c r="AE6" s="2"/>
      <c r="AF6" s="2"/>
      <c r="AG6" s="2"/>
      <c r="AH6" s="2"/>
      <c r="AI6" s="2"/>
      <c r="AJ6" s="2"/>
      <c r="AK6" s="2"/>
    </row>
    <row r="7" spans="1:37" customFormat="1" ht="91.5" customHeight="1">
      <c r="A7" s="3"/>
      <c r="B7" s="97"/>
      <c r="C7" s="10" t="s">
        <v>6</v>
      </c>
      <c r="D7" s="817" t="s">
        <v>7</v>
      </c>
      <c r="E7" s="817"/>
      <c r="F7" s="817"/>
      <c r="G7" s="817"/>
      <c r="H7" s="818"/>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37" customFormat="1" ht="93.75" customHeight="1">
      <c r="A8" s="3"/>
      <c r="B8" s="97"/>
      <c r="C8" s="10" t="s">
        <v>8</v>
      </c>
      <c r="D8" s="817" t="s">
        <v>87</v>
      </c>
      <c r="E8" s="817"/>
      <c r="F8" s="817"/>
      <c r="G8" s="817"/>
      <c r="H8" s="818"/>
      <c r="I8" s="2"/>
      <c r="J8" s="2"/>
      <c r="K8" s="2"/>
      <c r="L8" s="2"/>
      <c r="M8" s="2"/>
      <c r="N8" s="2"/>
      <c r="O8" s="2"/>
      <c r="P8" s="2"/>
      <c r="Q8" s="2"/>
      <c r="R8" s="2"/>
      <c r="S8" s="2"/>
      <c r="T8" s="2"/>
      <c r="U8" s="2"/>
      <c r="V8" s="2"/>
      <c r="W8" s="2"/>
      <c r="X8" s="2"/>
      <c r="Y8" s="2"/>
      <c r="Z8" s="2"/>
      <c r="AA8" s="2"/>
      <c r="AB8" s="2"/>
      <c r="AC8" s="2"/>
      <c r="AD8" s="2"/>
      <c r="AE8" s="2"/>
      <c r="AF8" s="2"/>
      <c r="AG8" s="2"/>
      <c r="AH8" s="2"/>
      <c r="AI8" s="2"/>
      <c r="AJ8" s="2"/>
      <c r="AK8" s="2"/>
    </row>
    <row r="9" spans="1:37" customFormat="1" ht="168.75" customHeight="1">
      <c r="A9" s="3"/>
      <c r="B9" s="97"/>
      <c r="C9" s="10" t="s">
        <v>9</v>
      </c>
      <c r="D9" s="817" t="s">
        <v>67</v>
      </c>
      <c r="E9" s="817"/>
      <c r="F9" s="817"/>
      <c r="G9" s="817"/>
      <c r="H9" s="818"/>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7" customFormat="1" ht="96" customHeight="1">
      <c r="A10" s="3"/>
      <c r="B10" s="97"/>
      <c r="C10" s="10" t="s">
        <v>10</v>
      </c>
      <c r="D10" s="817" t="s">
        <v>68</v>
      </c>
      <c r="E10" s="817"/>
      <c r="F10" s="817"/>
      <c r="G10" s="817"/>
      <c r="H10" s="818"/>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row>
    <row r="11" spans="1:37" customFormat="1" ht="45" customHeight="1">
      <c r="A11" s="3"/>
      <c r="B11" s="97"/>
      <c r="C11" s="10" t="s">
        <v>11</v>
      </c>
      <c r="D11" s="817" t="s">
        <v>12</v>
      </c>
      <c r="E11" s="817"/>
      <c r="F11" s="817"/>
      <c r="G11" s="817"/>
      <c r="H11" s="818"/>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37" customFormat="1" ht="156" customHeight="1">
      <c r="A12" s="3"/>
      <c r="B12" s="97"/>
      <c r="C12" s="10" t="s">
        <v>13</v>
      </c>
      <c r="D12" s="817" t="s">
        <v>103</v>
      </c>
      <c r="E12" s="817"/>
      <c r="F12" s="817"/>
      <c r="G12" s="817"/>
      <c r="H12" s="818"/>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37" customFormat="1" ht="83.25" customHeight="1">
      <c r="A13" s="3"/>
      <c r="B13" s="97"/>
      <c r="C13" s="30" t="s">
        <v>14</v>
      </c>
      <c r="D13" s="817" t="s">
        <v>15</v>
      </c>
      <c r="E13" s="817"/>
      <c r="F13" s="817"/>
      <c r="G13" s="817"/>
      <c r="H13" s="818"/>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row>
    <row r="14" spans="1:37" customFormat="1" ht="149.25" customHeight="1">
      <c r="A14" s="3"/>
      <c r="B14" s="97"/>
      <c r="C14" s="10" t="s">
        <v>16</v>
      </c>
      <c r="D14" s="819" t="s">
        <v>145</v>
      </c>
      <c r="E14" s="820"/>
      <c r="F14" s="820"/>
      <c r="G14" s="820"/>
      <c r="H14" s="821"/>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row>
    <row r="15" spans="1:37" customFormat="1" ht="207.75" customHeight="1">
      <c r="A15" s="3"/>
      <c r="B15" s="97"/>
      <c r="C15" s="10" t="s">
        <v>17</v>
      </c>
      <c r="D15" s="817" t="s">
        <v>18</v>
      </c>
      <c r="E15" s="817"/>
      <c r="F15" s="817"/>
      <c r="G15" s="817"/>
      <c r="H15" s="818"/>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row>
    <row r="16" spans="1:37" customFormat="1" ht="155.25" customHeight="1">
      <c r="A16" s="3"/>
      <c r="B16" s="97"/>
      <c r="C16" s="10" t="s">
        <v>19</v>
      </c>
      <c r="D16" s="814" t="s">
        <v>20</v>
      </c>
      <c r="E16" s="815"/>
      <c r="F16" s="815"/>
      <c r="G16" s="815"/>
      <c r="H16" s="816"/>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spans="1:37" customFormat="1" ht="97.5" customHeight="1">
      <c r="A17" s="3"/>
      <c r="B17" s="97"/>
      <c r="C17" s="10" t="s">
        <v>21</v>
      </c>
      <c r="D17" s="814" t="s">
        <v>22</v>
      </c>
      <c r="E17" s="815"/>
      <c r="F17" s="815"/>
      <c r="G17" s="815"/>
      <c r="H17" s="816"/>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row>
    <row r="18" spans="1:37" customFormat="1" ht="75.75" customHeight="1">
      <c r="A18" s="3"/>
      <c r="B18" s="97"/>
      <c r="C18" s="10" t="s">
        <v>23</v>
      </c>
      <c r="D18" s="814" t="s">
        <v>88</v>
      </c>
      <c r="E18" s="815"/>
      <c r="F18" s="815"/>
      <c r="G18" s="815"/>
      <c r="H18" s="816"/>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row>
    <row r="19" spans="1:37" customFormat="1" ht="69.75" customHeight="1" thickBot="1">
      <c r="A19" s="3"/>
      <c r="B19" s="34"/>
      <c r="C19" s="35" t="s">
        <v>24</v>
      </c>
      <c r="D19" s="842" t="s">
        <v>89</v>
      </c>
      <c r="E19" s="842"/>
      <c r="F19" s="842"/>
      <c r="G19" s="842"/>
      <c r="H19" s="843"/>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row>
    <row r="20" spans="1:37" customFormat="1" ht="18.75" thickBot="1">
      <c r="A20" s="1"/>
      <c r="B20" s="36"/>
      <c r="C20" s="36"/>
      <c r="D20" s="697"/>
      <c r="E20" s="142"/>
      <c r="F20" s="150"/>
      <c r="G20" s="142"/>
      <c r="H20" s="726"/>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row>
    <row r="21" spans="1:37" customFormat="1" ht="75">
      <c r="A21" s="1"/>
      <c r="B21" s="549" t="s">
        <v>25</v>
      </c>
      <c r="C21" s="550" t="s">
        <v>55</v>
      </c>
      <c r="D21" s="698" t="s">
        <v>26</v>
      </c>
      <c r="E21" s="551" t="s">
        <v>27</v>
      </c>
      <c r="F21" s="552" t="s">
        <v>28</v>
      </c>
      <c r="G21" s="553" t="s">
        <v>29</v>
      </c>
      <c r="H21" s="554" t="s">
        <v>30</v>
      </c>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row>
    <row r="22" spans="1:37" customFormat="1" ht="19.5" thickBot="1">
      <c r="A22" s="1"/>
      <c r="B22" s="555">
        <v>1</v>
      </c>
      <c r="C22" s="556">
        <v>2</v>
      </c>
      <c r="D22" s="699">
        <v>3</v>
      </c>
      <c r="E22" s="557">
        <v>4</v>
      </c>
      <c r="F22" s="557">
        <v>5</v>
      </c>
      <c r="G22" s="558">
        <v>6</v>
      </c>
      <c r="H22" s="727">
        <v>7</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row>
    <row r="23" spans="1:37" customFormat="1" ht="19.5" thickBot="1">
      <c r="A23" s="1"/>
      <c r="B23" s="559"/>
      <c r="C23" s="560"/>
      <c r="D23" s="700" t="s">
        <v>31</v>
      </c>
      <c r="E23" s="561"/>
      <c r="F23" s="562"/>
      <c r="G23" s="563"/>
      <c r="H23" s="728"/>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row>
    <row r="24" spans="1:37" customFormat="1" ht="15.75" customHeight="1">
      <c r="A24" s="1"/>
      <c r="B24" s="564">
        <v>1</v>
      </c>
      <c r="C24" s="565" t="s">
        <v>73</v>
      </c>
      <c r="D24" s="691" t="s">
        <v>32</v>
      </c>
      <c r="E24" s="567" t="s">
        <v>33</v>
      </c>
      <c r="F24" s="568">
        <v>1</v>
      </c>
      <c r="G24" s="568"/>
      <c r="H24" s="569">
        <f t="shared" ref="H24:H29" si="0">F24*G24</f>
        <v>0</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row r="25" spans="1:37" customFormat="1" ht="36" customHeight="1">
      <c r="A25" s="1"/>
      <c r="B25" s="334">
        <v>2</v>
      </c>
      <c r="C25" s="570" t="s">
        <v>56</v>
      </c>
      <c r="D25" s="692" t="s">
        <v>34</v>
      </c>
      <c r="E25" s="165" t="s">
        <v>33</v>
      </c>
      <c r="F25" s="571">
        <v>1</v>
      </c>
      <c r="G25" s="571"/>
      <c r="H25" s="286">
        <f t="shared" si="0"/>
        <v>0</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row>
    <row r="26" spans="1:37" customFormat="1" ht="29.25" customHeight="1">
      <c r="A26" s="1"/>
      <c r="B26" s="334">
        <v>3</v>
      </c>
      <c r="C26" s="92" t="s">
        <v>74</v>
      </c>
      <c r="D26" s="692" t="s">
        <v>35</v>
      </c>
      <c r="E26" s="165" t="s">
        <v>33</v>
      </c>
      <c r="F26" s="571">
        <v>1</v>
      </c>
      <c r="G26" s="571"/>
      <c r="H26" s="286">
        <f t="shared" si="0"/>
        <v>0</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row>
    <row r="27" spans="1:37" customFormat="1" ht="36" customHeight="1">
      <c r="A27" s="1"/>
      <c r="B27" s="334">
        <v>4</v>
      </c>
      <c r="C27" s="92" t="s">
        <v>75</v>
      </c>
      <c r="D27" s="692" t="s">
        <v>58</v>
      </c>
      <c r="E27" s="165" t="s">
        <v>33</v>
      </c>
      <c r="F27" s="571">
        <v>1</v>
      </c>
      <c r="G27" s="571"/>
      <c r="H27" s="286">
        <f t="shared" si="0"/>
        <v>0</v>
      </c>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row>
    <row r="28" spans="1:37" customFormat="1" ht="97.5" customHeight="1">
      <c r="A28" s="1"/>
      <c r="B28" s="334">
        <v>5</v>
      </c>
      <c r="C28" s="92" t="s">
        <v>76</v>
      </c>
      <c r="D28" s="692" t="s">
        <v>66</v>
      </c>
      <c r="E28" s="165" t="s">
        <v>33</v>
      </c>
      <c r="F28" s="571">
        <v>1</v>
      </c>
      <c r="G28" s="571"/>
      <c r="H28" s="286">
        <f t="shared" si="0"/>
        <v>0</v>
      </c>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row>
    <row r="29" spans="1:37" customFormat="1" ht="36.75" customHeight="1">
      <c r="A29" s="1"/>
      <c r="B29" s="573">
        <v>6</v>
      </c>
      <c r="C29" s="574">
        <v>14</v>
      </c>
      <c r="D29" s="693" t="s">
        <v>90</v>
      </c>
      <c r="E29" s="515" t="s">
        <v>33</v>
      </c>
      <c r="F29" s="575">
        <v>1</v>
      </c>
      <c r="G29" s="575"/>
      <c r="H29" s="291">
        <f t="shared" si="0"/>
        <v>0</v>
      </c>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row>
    <row r="30" spans="1:37" customFormat="1" ht="25.5" customHeight="1" thickBot="1">
      <c r="A30" s="1"/>
      <c r="B30" s="576"/>
      <c r="C30" s="577"/>
      <c r="D30" s="940" t="s">
        <v>57</v>
      </c>
      <c r="E30" s="940"/>
      <c r="F30" s="940"/>
      <c r="G30" s="940"/>
      <c r="H30" s="578">
        <f>SUM(H24:H29)</f>
        <v>0</v>
      </c>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7" ht="18.75" thickBot="1">
      <c r="B31" s="579"/>
      <c r="C31" s="580"/>
      <c r="D31" s="975" t="s">
        <v>36</v>
      </c>
      <c r="E31" s="976"/>
      <c r="F31" s="976"/>
      <c r="G31" s="976"/>
      <c r="H31" s="977"/>
    </row>
    <row r="32" spans="1:37" ht="18.75">
      <c r="B32" s="581">
        <v>7</v>
      </c>
      <c r="C32" s="94" t="s">
        <v>77</v>
      </c>
      <c r="D32" s="701" t="s">
        <v>146</v>
      </c>
      <c r="E32" s="582" t="s">
        <v>37</v>
      </c>
      <c r="F32" s="336">
        <v>0.9</v>
      </c>
      <c r="G32" s="530"/>
      <c r="H32" s="729">
        <f t="shared" ref="H32:H40" si="1">F32*G32</f>
        <v>0</v>
      </c>
    </row>
    <row r="33" spans="2:17" ht="54">
      <c r="B33" s="583">
        <v>8</v>
      </c>
      <c r="C33" s="254">
        <v>2.4</v>
      </c>
      <c r="D33" s="608" t="s">
        <v>373</v>
      </c>
      <c r="E33" s="584" t="s">
        <v>37</v>
      </c>
      <c r="F33" s="536">
        <v>0.9</v>
      </c>
      <c r="G33" s="531"/>
      <c r="H33" s="729">
        <f t="shared" si="1"/>
        <v>0</v>
      </c>
      <c r="L33" s="256"/>
    </row>
    <row r="34" spans="2:17" ht="54">
      <c r="B34" s="583">
        <v>9</v>
      </c>
      <c r="C34" s="353" t="s">
        <v>78</v>
      </c>
      <c r="D34" s="608" t="s">
        <v>221</v>
      </c>
      <c r="E34" s="584" t="s">
        <v>39</v>
      </c>
      <c r="F34" s="536">
        <v>5400</v>
      </c>
      <c r="G34" s="531"/>
      <c r="H34" s="729">
        <f t="shared" si="1"/>
        <v>0</v>
      </c>
      <c r="L34" s="257"/>
    </row>
    <row r="35" spans="2:17" s="333" customFormat="1" ht="88.5" customHeight="1">
      <c r="B35" s="334">
        <v>10</v>
      </c>
      <c r="C35" s="585" t="s">
        <v>220</v>
      </c>
      <c r="D35" s="608" t="s">
        <v>363</v>
      </c>
      <c r="E35" s="584" t="s">
        <v>39</v>
      </c>
      <c r="F35" s="536">
        <v>500</v>
      </c>
      <c r="G35" s="531"/>
      <c r="H35" s="729">
        <f t="shared" si="1"/>
        <v>0</v>
      </c>
    </row>
    <row r="36" spans="2:17" ht="54">
      <c r="B36" s="583">
        <v>11</v>
      </c>
      <c r="C36" s="254" t="s">
        <v>148</v>
      </c>
      <c r="D36" s="608" t="s">
        <v>149</v>
      </c>
      <c r="E36" s="584" t="s">
        <v>38</v>
      </c>
      <c r="F36" s="536">
        <v>456</v>
      </c>
      <c r="G36" s="531"/>
      <c r="H36" s="730">
        <f t="shared" si="1"/>
        <v>0</v>
      </c>
      <c r="M36" s="258"/>
      <c r="Q36" s="259"/>
    </row>
    <row r="37" spans="2:17" ht="72">
      <c r="B37" s="583">
        <v>12</v>
      </c>
      <c r="C37" s="353" t="s">
        <v>78</v>
      </c>
      <c r="D37" s="608" t="s">
        <v>222</v>
      </c>
      <c r="E37" s="584" t="s">
        <v>38</v>
      </c>
      <c r="F37" s="536">
        <v>735</v>
      </c>
      <c r="G37" s="531"/>
      <c r="H37" s="730">
        <f>F37*G37</f>
        <v>0</v>
      </c>
      <c r="L37" s="256"/>
    </row>
    <row r="38" spans="2:17" ht="72">
      <c r="B38" s="583">
        <v>13</v>
      </c>
      <c r="C38" s="353" t="s">
        <v>78</v>
      </c>
      <c r="D38" s="608" t="s">
        <v>223</v>
      </c>
      <c r="E38" s="584" t="s">
        <v>39</v>
      </c>
      <c r="F38" s="536">
        <v>165</v>
      </c>
      <c r="G38" s="531"/>
      <c r="H38" s="730">
        <f>F38*G38</f>
        <v>0</v>
      </c>
      <c r="L38" s="256"/>
    </row>
    <row r="39" spans="2:17" ht="72">
      <c r="B39" s="583">
        <v>14</v>
      </c>
      <c r="C39" s="353" t="s">
        <v>95</v>
      </c>
      <c r="D39" s="608" t="s">
        <v>150</v>
      </c>
      <c r="E39" s="584" t="s">
        <v>38</v>
      </c>
      <c r="F39" s="536">
        <v>68</v>
      </c>
      <c r="G39" s="531"/>
      <c r="H39" s="730">
        <f t="shared" si="1"/>
        <v>0</v>
      </c>
    </row>
    <row r="40" spans="2:17" ht="36.75" thickBot="1">
      <c r="B40" s="583">
        <v>15</v>
      </c>
      <c r="C40" s="92" t="s">
        <v>257</v>
      </c>
      <c r="D40" s="608" t="s">
        <v>151</v>
      </c>
      <c r="E40" s="584" t="s">
        <v>38</v>
      </c>
      <c r="F40" s="536">
        <v>68</v>
      </c>
      <c r="G40" s="531"/>
      <c r="H40" s="730">
        <f t="shared" si="1"/>
        <v>0</v>
      </c>
    </row>
    <row r="41" spans="2:17" ht="18.75" thickBot="1">
      <c r="B41" s="586"/>
      <c r="C41" s="587"/>
      <c r="D41" s="941" t="s">
        <v>152</v>
      </c>
      <c r="E41" s="942"/>
      <c r="F41" s="942"/>
      <c r="G41" s="943"/>
      <c r="H41" s="731">
        <f>SUM(H32:H40)</f>
        <v>0</v>
      </c>
    </row>
    <row r="42" spans="2:17" ht="18" customHeight="1" thickBot="1">
      <c r="B42" s="579"/>
      <c r="C42" s="580"/>
      <c r="D42" s="975" t="s">
        <v>43</v>
      </c>
      <c r="E42" s="976"/>
      <c r="F42" s="976"/>
      <c r="G42" s="976"/>
      <c r="H42" s="977"/>
    </row>
    <row r="43" spans="2:17" ht="38.25" customHeight="1">
      <c r="B43" s="581">
        <v>16</v>
      </c>
      <c r="C43" s="714" t="s">
        <v>79</v>
      </c>
      <c r="D43" s="702" t="s">
        <v>153</v>
      </c>
      <c r="E43" s="970"/>
      <c r="F43" s="971"/>
      <c r="G43" s="971"/>
      <c r="H43" s="972"/>
    </row>
    <row r="44" spans="2:17" ht="33.75" customHeight="1">
      <c r="B44" s="583">
        <v>17</v>
      </c>
      <c r="C44" s="714" t="s">
        <v>79</v>
      </c>
      <c r="D44" s="608" t="s">
        <v>154</v>
      </c>
      <c r="E44" s="584" t="s">
        <v>40</v>
      </c>
      <c r="F44" s="536">
        <v>28</v>
      </c>
      <c r="G44" s="531"/>
      <c r="H44" s="730">
        <f>F44*G44</f>
        <v>0</v>
      </c>
      <c r="M44" s="258"/>
    </row>
    <row r="45" spans="2:17" ht="38.25" customHeight="1">
      <c r="B45" s="583">
        <v>18</v>
      </c>
      <c r="C45" s="714" t="s">
        <v>79</v>
      </c>
      <c r="D45" s="608" t="s">
        <v>224</v>
      </c>
      <c r="E45" s="584" t="s">
        <v>40</v>
      </c>
      <c r="F45" s="536">
        <v>2152</v>
      </c>
      <c r="G45" s="531"/>
      <c r="H45" s="730">
        <f>F45*G45</f>
        <v>0</v>
      </c>
    </row>
    <row r="46" spans="2:17" ht="15.75" customHeight="1">
      <c r="B46" s="583"/>
      <c r="C46" s="714" t="s">
        <v>79</v>
      </c>
      <c r="D46" s="703" t="s">
        <v>155</v>
      </c>
      <c r="E46" s="584"/>
      <c r="F46" s="536"/>
      <c r="G46" s="531"/>
      <c r="H46" s="730"/>
    </row>
    <row r="47" spans="2:17" ht="18" customHeight="1">
      <c r="B47" s="583">
        <v>19</v>
      </c>
      <c r="C47" s="714" t="s">
        <v>79</v>
      </c>
      <c r="D47" s="621" t="s">
        <v>156</v>
      </c>
      <c r="E47" s="584" t="s">
        <v>40</v>
      </c>
      <c r="F47" s="536">
        <v>28</v>
      </c>
      <c r="G47" s="531"/>
      <c r="H47" s="730">
        <f>F47*G47</f>
        <v>0</v>
      </c>
      <c r="M47" s="258"/>
    </row>
    <row r="48" spans="2:17" ht="18" customHeight="1">
      <c r="B48" s="583">
        <v>20</v>
      </c>
      <c r="C48" s="95" t="s">
        <v>80</v>
      </c>
      <c r="D48" s="608" t="s">
        <v>157</v>
      </c>
      <c r="E48" s="584" t="s">
        <v>39</v>
      </c>
      <c r="F48" s="536">
        <v>6150</v>
      </c>
      <c r="G48" s="531"/>
      <c r="H48" s="730">
        <f>F48*G48</f>
        <v>0</v>
      </c>
    </row>
    <row r="49" spans="2:13" ht="15.75" customHeight="1">
      <c r="B49" s="583">
        <v>21</v>
      </c>
      <c r="C49" s="95" t="s">
        <v>80</v>
      </c>
      <c r="D49" s="703" t="s">
        <v>158</v>
      </c>
      <c r="E49" s="584" t="s">
        <v>39</v>
      </c>
      <c r="F49" s="536">
        <v>800</v>
      </c>
      <c r="G49" s="531"/>
      <c r="H49" s="732">
        <f>F49*G49</f>
        <v>0</v>
      </c>
    </row>
    <row r="50" spans="2:13" ht="18.75" thickBot="1">
      <c r="B50" s="762"/>
      <c r="C50" s="763"/>
      <c r="D50" s="944" t="s">
        <v>227</v>
      </c>
      <c r="E50" s="945"/>
      <c r="F50" s="945"/>
      <c r="G50" s="946"/>
      <c r="H50" s="764">
        <f>SUM(H44:H49)</f>
        <v>0</v>
      </c>
      <c r="M50" s="258"/>
    </row>
    <row r="51" spans="2:13" ht="18.75" thickBot="1">
      <c r="B51" s="591"/>
      <c r="C51" s="592"/>
      <c r="D51" s="967" t="s">
        <v>226</v>
      </c>
      <c r="E51" s="968"/>
      <c r="F51" s="968"/>
      <c r="G51" s="968"/>
      <c r="H51" s="969"/>
    </row>
    <row r="52" spans="2:13" ht="18.75" customHeight="1">
      <c r="B52" s="973" t="s">
        <v>159</v>
      </c>
      <c r="C52" s="974"/>
      <c r="D52" s="974"/>
      <c r="E52" s="974"/>
      <c r="F52" s="974"/>
      <c r="G52" s="974"/>
      <c r="H52" s="733"/>
    </row>
    <row r="53" spans="2:13" ht="54">
      <c r="B53" s="583">
        <v>22</v>
      </c>
      <c r="C53" s="588" t="s">
        <v>160</v>
      </c>
      <c r="D53" s="704" t="s">
        <v>161</v>
      </c>
      <c r="E53" s="595"/>
      <c r="F53" s="593"/>
      <c r="G53" s="594"/>
      <c r="H53" s="734"/>
    </row>
    <row r="54" spans="2:13" ht="18">
      <c r="B54" s="583"/>
      <c r="C54" s="588"/>
      <c r="D54" s="704" t="s">
        <v>162</v>
      </c>
      <c r="E54" s="584" t="s">
        <v>39</v>
      </c>
      <c r="F54" s="593">
        <v>14</v>
      </c>
      <c r="G54" s="594"/>
      <c r="H54" s="734">
        <f>G54*F54</f>
        <v>0</v>
      </c>
    </row>
    <row r="55" spans="2:13" ht="90">
      <c r="B55" s="583">
        <v>23</v>
      </c>
      <c r="C55" s="714" t="s">
        <v>79</v>
      </c>
      <c r="D55" s="705" t="s">
        <v>375</v>
      </c>
      <c r="E55" s="584" t="s">
        <v>40</v>
      </c>
      <c r="F55" s="596">
        <v>24.6</v>
      </c>
      <c r="G55" s="597"/>
      <c r="H55" s="735">
        <f>G55*F55</f>
        <v>0</v>
      </c>
    </row>
    <row r="56" spans="2:13" ht="90">
      <c r="B56" s="583">
        <v>24</v>
      </c>
      <c r="C56" s="95" t="s">
        <v>80</v>
      </c>
      <c r="D56" s="599" t="s">
        <v>163</v>
      </c>
      <c r="E56" s="584" t="s">
        <v>40</v>
      </c>
      <c r="F56" s="596">
        <v>0.45</v>
      </c>
      <c r="G56" s="597"/>
      <c r="H56" s="736">
        <f>G56*F56</f>
        <v>0</v>
      </c>
    </row>
    <row r="57" spans="2:13" ht="90.75" customHeight="1">
      <c r="B57" s="583">
        <v>25</v>
      </c>
      <c r="C57" s="588"/>
      <c r="D57" s="599" t="s">
        <v>164</v>
      </c>
      <c r="E57" s="978"/>
      <c r="F57" s="979"/>
      <c r="G57" s="979"/>
      <c r="H57" s="980"/>
    </row>
    <row r="58" spans="2:13" ht="18.75">
      <c r="B58" s="583"/>
      <c r="C58" s="588"/>
      <c r="D58" s="599" t="s">
        <v>385</v>
      </c>
      <c r="E58" s="584" t="s">
        <v>40</v>
      </c>
      <c r="F58" s="596">
        <v>16.850000000000001</v>
      </c>
      <c r="G58" s="597"/>
      <c r="H58" s="737">
        <f>G58*F58</f>
        <v>0</v>
      </c>
    </row>
    <row r="59" spans="2:13" ht="72.75">
      <c r="B59" s="583">
        <v>26</v>
      </c>
      <c r="C59" s="717">
        <v>5.3</v>
      </c>
      <c r="D59" s="599" t="s">
        <v>386</v>
      </c>
      <c r="E59" s="584" t="s">
        <v>40</v>
      </c>
      <c r="F59" s="596">
        <v>3.5</v>
      </c>
      <c r="G59" s="597"/>
      <c r="H59" s="735">
        <f>G59*F59</f>
        <v>0</v>
      </c>
    </row>
    <row r="60" spans="2:13" ht="72.75">
      <c r="B60" s="583">
        <v>27</v>
      </c>
      <c r="C60" s="717">
        <v>5.3</v>
      </c>
      <c r="D60" s="599" t="s">
        <v>165</v>
      </c>
      <c r="E60" s="584" t="s">
        <v>40</v>
      </c>
      <c r="F60" s="596">
        <v>0.1</v>
      </c>
      <c r="G60" s="597"/>
      <c r="H60" s="735">
        <f>G60*F60</f>
        <v>0</v>
      </c>
    </row>
    <row r="61" spans="2:13" ht="54.75">
      <c r="B61" s="583">
        <v>28</v>
      </c>
      <c r="C61" s="717">
        <v>5.3</v>
      </c>
      <c r="D61" s="599" t="s">
        <v>166</v>
      </c>
      <c r="E61" s="584" t="s">
        <v>40</v>
      </c>
      <c r="F61" s="596">
        <v>0.128</v>
      </c>
      <c r="G61" s="597"/>
      <c r="H61" s="735">
        <f>G61*F61</f>
        <v>0</v>
      </c>
    </row>
    <row r="62" spans="2:13" ht="54.75">
      <c r="B62" s="583">
        <v>29</v>
      </c>
      <c r="C62" s="717">
        <v>5.3</v>
      </c>
      <c r="D62" s="599" t="s">
        <v>167</v>
      </c>
      <c r="E62" s="584" t="s">
        <v>40</v>
      </c>
      <c r="F62" s="596">
        <f>0.35+0.05+0.05+0.51</f>
        <v>0.96</v>
      </c>
      <c r="G62" s="597"/>
      <c r="H62" s="735">
        <f>G62*F62</f>
        <v>0</v>
      </c>
    </row>
    <row r="63" spans="2:13" ht="54">
      <c r="B63" s="583">
        <v>30</v>
      </c>
      <c r="C63" s="717">
        <v>6</v>
      </c>
      <c r="D63" s="706" t="s">
        <v>168</v>
      </c>
      <c r="E63" s="600"/>
      <c r="F63" s="601"/>
      <c r="G63" s="602"/>
      <c r="H63" s="735"/>
    </row>
    <row r="64" spans="2:13" ht="18">
      <c r="B64" s="583"/>
      <c r="C64" s="588"/>
      <c r="D64" s="706" t="s">
        <v>169</v>
      </c>
      <c r="E64" s="600" t="s">
        <v>170</v>
      </c>
      <c r="F64" s="601">
        <v>86</v>
      </c>
      <c r="G64" s="602"/>
      <c r="H64" s="735">
        <f t="shared" ref="H64:H68" si="2">G64*F64</f>
        <v>0</v>
      </c>
    </row>
    <row r="65" spans="2:14" ht="108">
      <c r="B65" s="583">
        <v>31</v>
      </c>
      <c r="C65" s="588"/>
      <c r="D65" s="707" t="s">
        <v>383</v>
      </c>
      <c r="E65" s="584" t="s">
        <v>38</v>
      </c>
      <c r="F65" s="603">
        <v>5</v>
      </c>
      <c r="G65" s="604"/>
      <c r="H65" s="738">
        <f t="shared" si="2"/>
        <v>0</v>
      </c>
    </row>
    <row r="66" spans="2:14" ht="108">
      <c r="B66" s="583">
        <v>32</v>
      </c>
      <c r="C66" s="588"/>
      <c r="D66" s="599" t="s">
        <v>171</v>
      </c>
      <c r="E66" s="603" t="s">
        <v>41</v>
      </c>
      <c r="F66" s="603">
        <v>1</v>
      </c>
      <c r="G66" s="597"/>
      <c r="H66" s="738">
        <f t="shared" si="2"/>
        <v>0</v>
      </c>
    </row>
    <row r="67" spans="2:14" ht="54">
      <c r="B67" s="583">
        <v>33</v>
      </c>
      <c r="C67" s="588"/>
      <c r="D67" s="599" t="s">
        <v>172</v>
      </c>
      <c r="E67" s="603" t="s">
        <v>41</v>
      </c>
      <c r="F67" s="603">
        <v>5</v>
      </c>
      <c r="G67" s="597"/>
      <c r="H67" s="738">
        <f t="shared" si="2"/>
        <v>0</v>
      </c>
    </row>
    <row r="68" spans="2:14" ht="72">
      <c r="B68" s="583">
        <v>34</v>
      </c>
      <c r="C68" s="588"/>
      <c r="D68" s="704" t="s">
        <v>173</v>
      </c>
      <c r="E68" s="537" t="s">
        <v>41</v>
      </c>
      <c r="F68" s="603">
        <v>1</v>
      </c>
      <c r="G68" s="260"/>
      <c r="H68" s="738">
        <f t="shared" si="2"/>
        <v>0</v>
      </c>
    </row>
    <row r="69" spans="2:14" ht="54.75" thickBot="1">
      <c r="B69" s="589">
        <v>35</v>
      </c>
      <c r="C69" s="590"/>
      <c r="D69" s="776" t="s">
        <v>174</v>
      </c>
      <c r="E69" s="777" t="s">
        <v>38</v>
      </c>
      <c r="F69" s="778">
        <v>1.8</v>
      </c>
      <c r="G69" s="779"/>
      <c r="H69" s="780">
        <f>G69*F69</f>
        <v>0</v>
      </c>
    </row>
    <row r="70" spans="2:14" ht="27" customHeight="1" thickBot="1">
      <c r="B70" s="591"/>
      <c r="C70" s="592"/>
      <c r="D70" s="947" t="s">
        <v>175</v>
      </c>
      <c r="E70" s="948"/>
      <c r="F70" s="948"/>
      <c r="G70" s="948"/>
      <c r="H70" s="787">
        <f>SUM(H53:H69)</f>
        <v>0</v>
      </c>
    </row>
    <row r="71" spans="2:14" ht="36" customHeight="1">
      <c r="B71" s="581"/>
      <c r="C71" s="781"/>
      <c r="D71" s="782" t="s">
        <v>384</v>
      </c>
      <c r="E71" s="783" t="s">
        <v>41</v>
      </c>
      <c r="F71" s="784">
        <v>2</v>
      </c>
      <c r="G71" s="785">
        <f>SUM(H70)</f>
        <v>0</v>
      </c>
      <c r="H71" s="786">
        <f>G71*F71</f>
        <v>0</v>
      </c>
    </row>
    <row r="72" spans="2:14" ht="54">
      <c r="B72" s="583">
        <v>36</v>
      </c>
      <c r="C72" s="588"/>
      <c r="D72" s="704" t="s">
        <v>176</v>
      </c>
      <c r="E72" s="537" t="s">
        <v>41</v>
      </c>
      <c r="F72" s="603">
        <v>2</v>
      </c>
      <c r="G72" s="597"/>
      <c r="H72" s="738">
        <f>G72*F72</f>
        <v>0</v>
      </c>
    </row>
    <row r="73" spans="2:14" ht="36">
      <c r="B73" s="583">
        <v>37</v>
      </c>
      <c r="C73" s="588"/>
      <c r="D73" s="704" t="s">
        <v>177</v>
      </c>
      <c r="E73" s="584" t="s">
        <v>38</v>
      </c>
      <c r="F73" s="603">
        <v>10</v>
      </c>
      <c r="G73" s="597"/>
      <c r="H73" s="738">
        <f t="shared" ref="H73" si="3">G73*F73</f>
        <v>0</v>
      </c>
    </row>
    <row r="74" spans="2:14" ht="18">
      <c r="B74" s="583"/>
      <c r="C74" s="588"/>
      <c r="D74" s="952" t="s">
        <v>229</v>
      </c>
      <c r="E74" s="953"/>
      <c r="F74" s="953"/>
      <c r="G74" s="954"/>
      <c r="H74" s="739">
        <f>SUM(H72:H73)</f>
        <v>0</v>
      </c>
    </row>
    <row r="75" spans="2:14" ht="18.75" thickBot="1">
      <c r="B75" s="589"/>
      <c r="C75" s="590"/>
      <c r="D75" s="949" t="s">
        <v>228</v>
      </c>
      <c r="E75" s="950"/>
      <c r="F75" s="950"/>
      <c r="G75" s="951"/>
      <c r="H75" s="740">
        <f>SUM(H74,H71)</f>
        <v>0</v>
      </c>
      <c r="M75" s="258"/>
    </row>
    <row r="76" spans="2:14" ht="18.75" thickBot="1">
      <c r="B76" s="591"/>
      <c r="C76" s="592"/>
      <c r="D76" s="967" t="s">
        <v>230</v>
      </c>
      <c r="E76" s="968"/>
      <c r="F76" s="968"/>
      <c r="G76" s="968"/>
      <c r="H76" s="969"/>
    </row>
    <row r="77" spans="2:14" ht="54">
      <c r="B77" s="581">
        <v>38</v>
      </c>
      <c r="C77" s="78" t="s">
        <v>81</v>
      </c>
      <c r="D77" s="609" t="s">
        <v>179</v>
      </c>
      <c r="E77" s="378" t="s">
        <v>40</v>
      </c>
      <c r="F77" s="606">
        <v>1694</v>
      </c>
      <c r="G77" s="607"/>
      <c r="H77" s="729">
        <f t="shared" ref="H77:H82" si="4">F77*G77</f>
        <v>0</v>
      </c>
      <c r="L77" s="719"/>
      <c r="M77" s="256"/>
      <c r="N77" s="256"/>
    </row>
    <row r="78" spans="2:14" ht="18.75">
      <c r="B78" s="583">
        <v>39</v>
      </c>
      <c r="C78" s="92" t="s">
        <v>82</v>
      </c>
      <c r="D78" s="621" t="s">
        <v>180</v>
      </c>
      <c r="E78" s="584" t="s">
        <v>39</v>
      </c>
      <c r="F78" s="536">
        <v>6055</v>
      </c>
      <c r="G78" s="531"/>
      <c r="H78" s="730">
        <f t="shared" si="4"/>
        <v>0</v>
      </c>
      <c r="M78" s="256"/>
    </row>
    <row r="79" spans="2:14" ht="18.75">
      <c r="B79" s="583">
        <v>40</v>
      </c>
      <c r="C79" s="95" t="s">
        <v>257</v>
      </c>
      <c r="D79" s="621" t="s">
        <v>181</v>
      </c>
      <c r="E79" s="584" t="s">
        <v>39</v>
      </c>
      <c r="F79" s="536">
        <v>6055</v>
      </c>
      <c r="G79" s="531"/>
      <c r="H79" s="730">
        <f t="shared" si="4"/>
        <v>0</v>
      </c>
      <c r="M79" s="258"/>
    </row>
    <row r="80" spans="2:14" ht="90">
      <c r="B80" s="583">
        <v>41</v>
      </c>
      <c r="C80" s="92" t="s">
        <v>96</v>
      </c>
      <c r="D80" s="608" t="s">
        <v>182</v>
      </c>
      <c r="E80" s="584" t="s">
        <v>39</v>
      </c>
      <c r="F80" s="536">
        <v>615</v>
      </c>
      <c r="G80" s="531"/>
      <c r="H80" s="730">
        <f t="shared" si="4"/>
        <v>0</v>
      </c>
      <c r="M80" s="258"/>
    </row>
    <row r="81" spans="1:12" ht="27.75" customHeight="1">
      <c r="B81" s="583">
        <v>42</v>
      </c>
      <c r="C81" s="95" t="s">
        <v>83</v>
      </c>
      <c r="D81" s="608" t="s">
        <v>183</v>
      </c>
      <c r="E81" s="584" t="s">
        <v>38</v>
      </c>
      <c r="F81" s="536">
        <v>456</v>
      </c>
      <c r="G81" s="531"/>
      <c r="H81" s="730">
        <f t="shared" si="4"/>
        <v>0</v>
      </c>
    </row>
    <row r="82" spans="1:12" ht="54">
      <c r="B82" s="583">
        <v>43</v>
      </c>
      <c r="C82" s="95" t="s">
        <v>83</v>
      </c>
      <c r="D82" s="608" t="s">
        <v>184</v>
      </c>
      <c r="E82" s="584" t="s">
        <v>38</v>
      </c>
      <c r="F82" s="536">
        <v>1313</v>
      </c>
      <c r="G82" s="531"/>
      <c r="H82" s="730">
        <f t="shared" si="4"/>
        <v>0</v>
      </c>
    </row>
    <row r="83" spans="1:12" ht="54">
      <c r="B83" s="583">
        <v>43</v>
      </c>
      <c r="C83" s="95" t="s">
        <v>83</v>
      </c>
      <c r="D83" s="608" t="s">
        <v>388</v>
      </c>
      <c r="E83" s="584" t="s">
        <v>38</v>
      </c>
      <c r="F83" s="536">
        <v>750</v>
      </c>
      <c r="G83" s="531"/>
      <c r="H83" s="730">
        <f t="shared" ref="H83" si="5">F83*G83</f>
        <v>0</v>
      </c>
    </row>
    <row r="84" spans="1:12" ht="69" customHeight="1">
      <c r="A84" s="720"/>
      <c r="B84" s="334">
        <v>45</v>
      </c>
      <c r="C84" s="92" t="s">
        <v>374</v>
      </c>
      <c r="D84" s="692" t="s">
        <v>387</v>
      </c>
      <c r="E84" s="165" t="s">
        <v>38</v>
      </c>
      <c r="F84" s="536">
        <v>750</v>
      </c>
      <c r="G84" s="531"/>
      <c r="H84" s="730">
        <f>F84*G84</f>
        <v>0</v>
      </c>
    </row>
    <row r="85" spans="1:12" s="359" customFormat="1" ht="75">
      <c r="B85" s="334">
        <v>44</v>
      </c>
      <c r="C85" s="92" t="s">
        <v>339</v>
      </c>
      <c r="D85" s="692" t="s">
        <v>259</v>
      </c>
      <c r="E85" s="165" t="s">
        <v>39</v>
      </c>
      <c r="F85" s="457">
        <v>500</v>
      </c>
      <c r="G85" s="436"/>
      <c r="H85" s="286">
        <f>F85*G85</f>
        <v>0</v>
      </c>
    </row>
    <row r="86" spans="1:12" ht="18.75" thickBot="1">
      <c r="B86" s="589"/>
      <c r="C86" s="590"/>
      <c r="D86" s="949" t="s">
        <v>185</v>
      </c>
      <c r="E86" s="950"/>
      <c r="F86" s="950"/>
      <c r="G86" s="950"/>
      <c r="H86" s="741">
        <f>SUM(H77:H85)</f>
        <v>0</v>
      </c>
    </row>
    <row r="87" spans="1:12" ht="18.75" thickBot="1">
      <c r="B87" s="579"/>
      <c r="C87" s="580"/>
      <c r="D87" s="967" t="s">
        <v>231</v>
      </c>
      <c r="E87" s="968"/>
      <c r="F87" s="968"/>
      <c r="G87" s="968"/>
      <c r="H87" s="969"/>
    </row>
    <row r="88" spans="1:12" ht="18">
      <c r="B88" s="610"/>
      <c r="C88" s="611"/>
      <c r="D88" s="934" t="s">
        <v>232</v>
      </c>
      <c r="E88" s="935"/>
      <c r="F88" s="935"/>
      <c r="G88" s="935"/>
      <c r="H88" s="936"/>
    </row>
    <row r="89" spans="1:12" ht="108.75" customHeight="1">
      <c r="B89" s="612">
        <v>46</v>
      </c>
      <c r="C89" s="613"/>
      <c r="D89" s="694" t="s">
        <v>218</v>
      </c>
      <c r="E89" s="605" t="s">
        <v>40</v>
      </c>
      <c r="F89" s="614">
        <v>88</v>
      </c>
      <c r="G89" s="598"/>
      <c r="H89" s="742">
        <f t="shared" ref="H89:H98" si="6">F89*G89</f>
        <v>0</v>
      </c>
    </row>
    <row r="90" spans="1:12" ht="72">
      <c r="B90" s="612">
        <v>47</v>
      </c>
      <c r="C90" s="715">
        <v>3.2</v>
      </c>
      <c r="D90" s="694" t="s">
        <v>379</v>
      </c>
      <c r="E90" s="605" t="s">
        <v>40</v>
      </c>
      <c r="F90" s="614">
        <v>400</v>
      </c>
      <c r="G90" s="598"/>
      <c r="H90" s="742">
        <f t="shared" si="6"/>
        <v>0</v>
      </c>
    </row>
    <row r="91" spans="1:12" ht="72">
      <c r="B91" s="612">
        <v>48</v>
      </c>
      <c r="C91" s="715">
        <v>3.2</v>
      </c>
      <c r="D91" s="694" t="s">
        <v>219</v>
      </c>
      <c r="E91" s="605" t="s">
        <v>40</v>
      </c>
      <c r="F91" s="614">
        <v>19</v>
      </c>
      <c r="G91" s="598"/>
      <c r="H91" s="742">
        <f>G91*F91</f>
        <v>0</v>
      </c>
    </row>
    <row r="92" spans="1:12" ht="36">
      <c r="B92" s="612">
        <v>49</v>
      </c>
      <c r="C92" s="715">
        <v>4.0999999999999996</v>
      </c>
      <c r="D92" s="694" t="s">
        <v>186</v>
      </c>
      <c r="E92" s="605" t="s">
        <v>40</v>
      </c>
      <c r="F92" s="614">
        <v>65.25</v>
      </c>
      <c r="G92" s="598"/>
      <c r="H92" s="742">
        <f t="shared" si="6"/>
        <v>0</v>
      </c>
      <c r="L92" s="258"/>
    </row>
    <row r="93" spans="1:12" ht="54">
      <c r="B93" s="612">
        <v>50</v>
      </c>
      <c r="C93" s="613"/>
      <c r="D93" s="694" t="s">
        <v>187</v>
      </c>
      <c r="E93" s="605" t="s">
        <v>40</v>
      </c>
      <c r="F93" s="614">
        <v>272</v>
      </c>
      <c r="G93" s="598"/>
      <c r="H93" s="742">
        <f t="shared" si="6"/>
        <v>0</v>
      </c>
    </row>
    <row r="94" spans="1:12" ht="36">
      <c r="B94" s="612">
        <v>51</v>
      </c>
      <c r="C94" s="715">
        <v>5.3</v>
      </c>
      <c r="D94" s="694" t="s">
        <v>188</v>
      </c>
      <c r="E94" s="605" t="s">
        <v>40</v>
      </c>
      <c r="F94" s="614">
        <v>37.5</v>
      </c>
      <c r="G94" s="598"/>
      <c r="H94" s="742">
        <f t="shared" si="6"/>
        <v>0</v>
      </c>
      <c r="L94" s="258"/>
    </row>
    <row r="95" spans="1:12" ht="18">
      <c r="B95" s="612">
        <v>52</v>
      </c>
      <c r="C95" s="715">
        <v>5.3</v>
      </c>
      <c r="D95" s="694" t="s">
        <v>189</v>
      </c>
      <c r="E95" s="605" t="s">
        <v>40</v>
      </c>
      <c r="F95" s="614">
        <v>39.25</v>
      </c>
      <c r="G95" s="598"/>
      <c r="H95" s="742">
        <f t="shared" si="6"/>
        <v>0</v>
      </c>
      <c r="L95" s="258"/>
    </row>
    <row r="96" spans="1:12" ht="36">
      <c r="B96" s="612">
        <v>53</v>
      </c>
      <c r="C96" s="715">
        <v>5.3</v>
      </c>
      <c r="D96" s="694" t="s">
        <v>190</v>
      </c>
      <c r="E96" s="605" t="s">
        <v>40</v>
      </c>
      <c r="F96" s="614">
        <v>6.75</v>
      </c>
      <c r="G96" s="598"/>
      <c r="H96" s="742">
        <f t="shared" si="6"/>
        <v>0</v>
      </c>
      <c r="L96" s="258"/>
    </row>
    <row r="97" spans="2:13" ht="36">
      <c r="B97" s="612">
        <v>54</v>
      </c>
      <c r="C97" s="613"/>
      <c r="D97" s="694" t="s">
        <v>191</v>
      </c>
      <c r="E97" s="605" t="s">
        <v>170</v>
      </c>
      <c r="F97" s="614">
        <v>2329</v>
      </c>
      <c r="G97" s="598"/>
      <c r="H97" s="742">
        <f t="shared" si="6"/>
        <v>0</v>
      </c>
      <c r="L97" s="258"/>
    </row>
    <row r="98" spans="2:13" ht="36">
      <c r="B98" s="612">
        <v>55</v>
      </c>
      <c r="C98" s="715">
        <v>6</v>
      </c>
      <c r="D98" s="694" t="s">
        <v>192</v>
      </c>
      <c r="E98" s="605" t="s">
        <v>170</v>
      </c>
      <c r="F98" s="614">
        <v>3354</v>
      </c>
      <c r="G98" s="598"/>
      <c r="H98" s="742">
        <f t="shared" si="6"/>
        <v>0</v>
      </c>
      <c r="L98" s="258"/>
    </row>
    <row r="99" spans="2:13" s="261" customFormat="1" ht="36">
      <c r="B99" s="612">
        <v>56</v>
      </c>
      <c r="C99" s="613"/>
      <c r="D99" s="695" t="s">
        <v>193</v>
      </c>
      <c r="E99" s="605" t="s">
        <v>194</v>
      </c>
      <c r="F99" s="614">
        <v>100</v>
      </c>
      <c r="G99" s="598"/>
      <c r="H99" s="743">
        <f>F99*G99</f>
        <v>0</v>
      </c>
      <c r="L99" s="262"/>
    </row>
    <row r="100" spans="2:13" s="261" customFormat="1" ht="18">
      <c r="B100" s="612"/>
      <c r="C100" s="615"/>
      <c r="D100" s="708" t="s">
        <v>233</v>
      </c>
      <c r="E100" s="616"/>
      <c r="F100" s="617"/>
      <c r="G100" s="618"/>
      <c r="H100" s="739">
        <f>SUM(H89:H99)</f>
        <v>0</v>
      </c>
      <c r="L100" s="262"/>
    </row>
    <row r="101" spans="2:13" ht="18">
      <c r="B101" s="619"/>
      <c r="C101" s="620"/>
      <c r="D101" s="937" t="s">
        <v>234</v>
      </c>
      <c r="E101" s="938"/>
      <c r="F101" s="938"/>
      <c r="G101" s="938"/>
      <c r="H101" s="939"/>
    </row>
    <row r="102" spans="2:13" ht="92.25" customHeight="1">
      <c r="B102" s="612">
        <v>57</v>
      </c>
      <c r="C102" s="621"/>
      <c r="D102" s="694" t="s">
        <v>195</v>
      </c>
      <c r="E102" s="605" t="s">
        <v>40</v>
      </c>
      <c r="F102" s="614">
        <v>134</v>
      </c>
      <c r="G102" s="598"/>
      <c r="H102" s="730">
        <f t="shared" ref="H102:H110" si="7">F102*G102</f>
        <v>0</v>
      </c>
    </row>
    <row r="103" spans="2:13" ht="72">
      <c r="B103" s="612">
        <v>58</v>
      </c>
      <c r="C103" s="621">
        <v>3.2</v>
      </c>
      <c r="D103" s="694" t="s">
        <v>225</v>
      </c>
      <c r="E103" s="605" t="s">
        <v>40</v>
      </c>
      <c r="F103" s="614">
        <v>464.64</v>
      </c>
      <c r="G103" s="598"/>
      <c r="H103" s="730">
        <f t="shared" si="7"/>
        <v>0</v>
      </c>
      <c r="L103" s="263"/>
      <c r="M103" s="263"/>
    </row>
    <row r="104" spans="2:13" ht="36">
      <c r="B104" s="612">
        <v>59</v>
      </c>
      <c r="C104" s="78" t="s">
        <v>81</v>
      </c>
      <c r="D104" s="694" t="s">
        <v>186</v>
      </c>
      <c r="E104" s="605" t="s">
        <v>40</v>
      </c>
      <c r="F104" s="614">
        <v>83.84</v>
      </c>
      <c r="G104" s="598"/>
      <c r="H104" s="730">
        <f t="shared" si="7"/>
        <v>0</v>
      </c>
      <c r="L104" s="263"/>
      <c r="M104" s="263"/>
    </row>
    <row r="105" spans="2:13" ht="54">
      <c r="B105" s="612">
        <v>60</v>
      </c>
      <c r="C105" s="621"/>
      <c r="D105" s="694" t="s">
        <v>187</v>
      </c>
      <c r="E105" s="605" t="s">
        <v>40</v>
      </c>
      <c r="F105" s="614">
        <v>286.72000000000003</v>
      </c>
      <c r="G105" s="598"/>
      <c r="H105" s="730">
        <f t="shared" si="7"/>
        <v>0</v>
      </c>
      <c r="L105" s="263"/>
      <c r="M105" s="263"/>
    </row>
    <row r="106" spans="2:13" ht="36">
      <c r="B106" s="612">
        <v>61</v>
      </c>
      <c r="C106" s="716">
        <v>5.3</v>
      </c>
      <c r="D106" s="694" t="s">
        <v>188</v>
      </c>
      <c r="E106" s="605" t="s">
        <v>40</v>
      </c>
      <c r="F106" s="614">
        <v>40.96</v>
      </c>
      <c r="G106" s="598"/>
      <c r="H106" s="730">
        <f t="shared" si="7"/>
        <v>0</v>
      </c>
      <c r="L106" s="263"/>
      <c r="M106" s="263"/>
    </row>
    <row r="107" spans="2:13" ht="18">
      <c r="B107" s="612">
        <v>62</v>
      </c>
      <c r="C107" s="716">
        <v>5.3</v>
      </c>
      <c r="D107" s="694" t="s">
        <v>189</v>
      </c>
      <c r="E107" s="605" t="s">
        <v>40</v>
      </c>
      <c r="F107" s="614">
        <v>41.6</v>
      </c>
      <c r="G107" s="598"/>
      <c r="H107" s="730">
        <f t="shared" si="7"/>
        <v>0</v>
      </c>
      <c r="L107" s="263"/>
      <c r="M107" s="263"/>
    </row>
    <row r="108" spans="2:13" ht="36">
      <c r="B108" s="612">
        <v>63</v>
      </c>
      <c r="C108" s="716">
        <v>5.3</v>
      </c>
      <c r="D108" s="694" t="s">
        <v>190</v>
      </c>
      <c r="E108" s="605" t="s">
        <v>40</v>
      </c>
      <c r="F108" s="614">
        <v>11.52</v>
      </c>
      <c r="G108" s="598"/>
      <c r="H108" s="730">
        <f t="shared" si="7"/>
        <v>0</v>
      </c>
      <c r="L108" s="263"/>
      <c r="M108" s="263"/>
    </row>
    <row r="109" spans="2:13" ht="36">
      <c r="B109" s="612">
        <v>64</v>
      </c>
      <c r="C109" s="621"/>
      <c r="D109" s="694" t="s">
        <v>191</v>
      </c>
      <c r="E109" s="605" t="s">
        <v>170</v>
      </c>
      <c r="F109" s="614">
        <v>4229.8999999999996</v>
      </c>
      <c r="G109" s="598"/>
      <c r="H109" s="730">
        <f t="shared" si="7"/>
        <v>0</v>
      </c>
      <c r="L109" s="263"/>
      <c r="M109" s="263"/>
    </row>
    <row r="110" spans="2:13" s="261" customFormat="1" ht="54">
      <c r="B110" s="612">
        <v>65</v>
      </c>
      <c r="C110" s="621"/>
      <c r="D110" s="695" t="s">
        <v>378</v>
      </c>
      <c r="E110" s="605" t="s">
        <v>39</v>
      </c>
      <c r="F110" s="614">
        <v>128</v>
      </c>
      <c r="G110" s="598"/>
      <c r="H110" s="730">
        <f t="shared" si="7"/>
        <v>0</v>
      </c>
      <c r="L110" s="264"/>
      <c r="M110" s="264"/>
    </row>
    <row r="111" spans="2:13" s="261" customFormat="1" ht="18">
      <c r="B111" s="612"/>
      <c r="C111" s="622"/>
      <c r="D111" s="709" t="s">
        <v>235</v>
      </c>
      <c r="E111" s="616"/>
      <c r="F111" s="617"/>
      <c r="G111" s="618"/>
      <c r="H111" s="744">
        <f>SUM(H102:H110)</f>
        <v>0</v>
      </c>
      <c r="L111" s="264"/>
      <c r="M111" s="264"/>
    </row>
    <row r="112" spans="2:13" ht="18">
      <c r="B112" s="612"/>
      <c r="C112" s="615"/>
      <c r="D112" s="937" t="s">
        <v>236</v>
      </c>
      <c r="E112" s="938"/>
      <c r="F112" s="938"/>
      <c r="G112" s="938"/>
      <c r="H112" s="939"/>
      <c r="L112" s="263"/>
    </row>
    <row r="113" spans="2:13" ht="94.5" customHeight="1">
      <c r="B113" s="612">
        <v>66</v>
      </c>
      <c r="C113" s="623"/>
      <c r="D113" s="694" t="s">
        <v>196</v>
      </c>
      <c r="E113" s="605" t="s">
        <v>40</v>
      </c>
      <c r="F113" s="614">
        <v>15.4</v>
      </c>
      <c r="G113" s="624"/>
      <c r="H113" s="745">
        <f t="shared" ref="H113:H121" si="8">F113*G113</f>
        <v>0</v>
      </c>
      <c r="L113" s="263"/>
    </row>
    <row r="114" spans="2:13" ht="54">
      <c r="B114" s="612">
        <v>67</v>
      </c>
      <c r="C114" s="716">
        <v>3.2</v>
      </c>
      <c r="D114" s="694" t="s">
        <v>377</v>
      </c>
      <c r="E114" s="605" t="s">
        <v>40</v>
      </c>
      <c r="F114" s="614">
        <v>54.9</v>
      </c>
      <c r="G114" s="598"/>
      <c r="H114" s="730">
        <f t="shared" si="8"/>
        <v>0</v>
      </c>
      <c r="L114" s="263"/>
      <c r="M114" s="263"/>
    </row>
    <row r="115" spans="2:13" ht="36">
      <c r="B115" s="612">
        <v>68</v>
      </c>
      <c r="C115" s="716">
        <v>4.0999999999999996</v>
      </c>
      <c r="D115" s="694" t="s">
        <v>186</v>
      </c>
      <c r="E115" s="605" t="s">
        <v>40</v>
      </c>
      <c r="F115" s="614">
        <v>13.8</v>
      </c>
      <c r="G115" s="598"/>
      <c r="H115" s="730">
        <f t="shared" si="8"/>
        <v>0</v>
      </c>
      <c r="L115" s="263"/>
      <c r="M115" s="263"/>
    </row>
    <row r="116" spans="2:13" ht="54">
      <c r="B116" s="612">
        <v>69</v>
      </c>
      <c r="C116" s="623"/>
      <c r="D116" s="694" t="s">
        <v>187</v>
      </c>
      <c r="E116" s="605" t="s">
        <v>40</v>
      </c>
      <c r="F116" s="614">
        <v>32.700000000000003</v>
      </c>
      <c r="G116" s="598"/>
      <c r="H116" s="730">
        <f t="shared" si="8"/>
        <v>0</v>
      </c>
      <c r="L116" s="263"/>
      <c r="M116" s="263"/>
    </row>
    <row r="117" spans="2:13" ht="36">
      <c r="B117" s="612">
        <v>70</v>
      </c>
      <c r="C117" s="716">
        <v>5.3</v>
      </c>
      <c r="D117" s="694" t="s">
        <v>188</v>
      </c>
      <c r="E117" s="605" t="s">
        <v>40</v>
      </c>
      <c r="F117" s="614">
        <v>3.3</v>
      </c>
      <c r="G117" s="598"/>
      <c r="H117" s="730">
        <f t="shared" si="8"/>
        <v>0</v>
      </c>
      <c r="L117" s="263"/>
      <c r="M117" s="263"/>
    </row>
    <row r="118" spans="2:13" ht="18">
      <c r="B118" s="612">
        <v>71</v>
      </c>
      <c r="C118" s="716">
        <v>5.3</v>
      </c>
      <c r="D118" s="694" t="s">
        <v>189</v>
      </c>
      <c r="E118" s="605" t="s">
        <v>40</v>
      </c>
      <c r="F118" s="614">
        <v>3.6</v>
      </c>
      <c r="G118" s="598"/>
      <c r="H118" s="730">
        <f t="shared" si="8"/>
        <v>0</v>
      </c>
      <c r="L118" s="263"/>
      <c r="M118" s="263"/>
    </row>
    <row r="119" spans="2:13" ht="36">
      <c r="B119" s="612">
        <v>72</v>
      </c>
      <c r="C119" s="716">
        <v>5.3</v>
      </c>
      <c r="D119" s="694" t="s">
        <v>190</v>
      </c>
      <c r="E119" s="605" t="s">
        <v>40</v>
      </c>
      <c r="F119" s="614">
        <v>1.3</v>
      </c>
      <c r="G119" s="598"/>
      <c r="H119" s="730">
        <f t="shared" si="8"/>
        <v>0</v>
      </c>
      <c r="L119" s="263"/>
      <c r="M119" s="263"/>
    </row>
    <row r="120" spans="2:13" ht="36">
      <c r="B120" s="612">
        <v>73</v>
      </c>
      <c r="C120" s="623"/>
      <c r="D120" s="694" t="s">
        <v>191</v>
      </c>
      <c r="E120" s="605" t="s">
        <v>170</v>
      </c>
      <c r="F120" s="614">
        <v>371.55</v>
      </c>
      <c r="G120" s="598"/>
      <c r="H120" s="730">
        <f t="shared" si="8"/>
        <v>0</v>
      </c>
      <c r="L120" s="263"/>
      <c r="M120" s="263"/>
    </row>
    <row r="121" spans="2:13" s="261" customFormat="1" ht="54">
      <c r="B121" s="612">
        <v>74</v>
      </c>
      <c r="C121" s="625"/>
      <c r="D121" s="696" t="s">
        <v>376</v>
      </c>
      <c r="E121" s="626" t="s">
        <v>39</v>
      </c>
      <c r="F121" s="627">
        <v>14</v>
      </c>
      <c r="G121" s="628"/>
      <c r="H121" s="746">
        <f t="shared" si="8"/>
        <v>0</v>
      </c>
      <c r="L121" s="264"/>
      <c r="M121" s="264"/>
    </row>
    <row r="122" spans="2:13" ht="18">
      <c r="B122" s="629"/>
      <c r="C122" s="630"/>
      <c r="D122" s="931" t="s">
        <v>197</v>
      </c>
      <c r="E122" s="932"/>
      <c r="F122" s="932"/>
      <c r="G122" s="933"/>
      <c r="H122" s="747">
        <f>SUM(H113:H121)</f>
        <v>0</v>
      </c>
    </row>
    <row r="123" spans="2:13" s="261" customFormat="1" ht="18.75">
      <c r="B123" s="265"/>
      <c r="C123" s="266"/>
      <c r="D123" s="710"/>
      <c r="E123" s="267"/>
      <c r="F123" s="267"/>
      <c r="G123" s="268"/>
      <c r="H123" s="748"/>
    </row>
    <row r="124" spans="2:13" s="261" customFormat="1" ht="18.75">
      <c r="B124" s="269"/>
      <c r="C124" s="270"/>
      <c r="D124" s="633" t="s">
        <v>198</v>
      </c>
      <c r="E124" s="271"/>
      <c r="F124" s="271"/>
      <c r="G124" s="272"/>
      <c r="H124" s="749"/>
    </row>
    <row r="125" spans="2:13" s="261" customFormat="1" ht="18.75">
      <c r="B125" s="269"/>
      <c r="C125" s="270"/>
      <c r="D125" s="633" t="s">
        <v>237</v>
      </c>
      <c r="E125" s="525"/>
      <c r="F125" s="525"/>
      <c r="G125" s="273"/>
      <c r="H125" s="750">
        <f>H100</f>
        <v>0</v>
      </c>
    </row>
    <row r="126" spans="2:13" s="261" customFormat="1" ht="18.75">
      <c r="B126" s="269"/>
      <c r="C126" s="270"/>
      <c r="D126" s="633" t="s">
        <v>238</v>
      </c>
      <c r="E126" s="525"/>
      <c r="F126" s="525"/>
      <c r="G126" s="273"/>
      <c r="H126" s="750">
        <f>H111</f>
        <v>0</v>
      </c>
    </row>
    <row r="127" spans="2:13" s="261" customFormat="1" ht="18.75">
      <c r="B127" s="269"/>
      <c r="C127" s="270"/>
      <c r="D127" s="633" t="s">
        <v>239</v>
      </c>
      <c r="E127" s="525"/>
      <c r="F127" s="525"/>
      <c r="G127" s="273"/>
      <c r="H127" s="750">
        <f>H122</f>
        <v>0</v>
      </c>
    </row>
    <row r="128" spans="2:13" ht="19.5" thickBot="1">
      <c r="B128" s="344"/>
      <c r="C128" s="345"/>
      <c r="D128" s="929" t="s">
        <v>199</v>
      </c>
      <c r="E128" s="930"/>
      <c r="F128" s="930"/>
      <c r="G128" s="930"/>
      <c r="H128" s="751">
        <f>SUM(H125:H127)</f>
        <v>0</v>
      </c>
    </row>
    <row r="129" spans="1:8" customFormat="1" ht="38.25" thickBot="1">
      <c r="A129" s="2"/>
      <c r="B129" s="45"/>
      <c r="C129" s="46"/>
      <c r="D129" s="526" t="s">
        <v>59</v>
      </c>
      <c r="E129" s="391"/>
      <c r="F129" s="46"/>
      <c r="G129" s="46"/>
      <c r="H129" s="172"/>
    </row>
    <row r="130" spans="1:8" customFormat="1" ht="19.5" thickBot="1">
      <c r="A130" s="2"/>
      <c r="B130" s="392"/>
      <c r="C130" s="393"/>
      <c r="D130" s="711" t="s">
        <v>60</v>
      </c>
      <c r="E130" s="394"/>
      <c r="F130" s="391"/>
      <c r="G130" s="391"/>
      <c r="H130" s="178"/>
    </row>
    <row r="131" spans="1:8" customFormat="1" ht="71.25" customHeight="1">
      <c r="A131" s="2"/>
      <c r="B131" s="631">
        <v>75</v>
      </c>
      <c r="C131" s="94" t="s">
        <v>61</v>
      </c>
      <c r="D131" s="691" t="s">
        <v>200</v>
      </c>
      <c r="E131" s="20" t="s">
        <v>62</v>
      </c>
      <c r="F131" s="68">
        <v>14</v>
      </c>
      <c r="G131" s="67"/>
      <c r="H131" s="179">
        <f>(F131*G131)</f>
        <v>0</v>
      </c>
    </row>
    <row r="132" spans="1:8" customFormat="1" ht="75">
      <c r="A132" s="2"/>
      <c r="B132" s="97">
        <v>76</v>
      </c>
      <c r="C132" s="95" t="s">
        <v>61</v>
      </c>
      <c r="D132" s="632" t="s">
        <v>201</v>
      </c>
      <c r="E132" s="19" t="s">
        <v>62</v>
      </c>
      <c r="F132" s="69">
        <v>41</v>
      </c>
      <c r="G132" s="63"/>
      <c r="H132" s="136">
        <f t="shared" ref="H132:H137" si="9">(F132*G132)</f>
        <v>0</v>
      </c>
    </row>
    <row r="133" spans="1:8" customFormat="1" ht="75">
      <c r="A133" s="2"/>
      <c r="B133" s="282">
        <v>77</v>
      </c>
      <c r="C133" s="95" t="s">
        <v>61</v>
      </c>
      <c r="D133" s="632" t="s">
        <v>202</v>
      </c>
      <c r="E133" s="19" t="s">
        <v>62</v>
      </c>
      <c r="F133" s="69">
        <v>12</v>
      </c>
      <c r="G133" s="63"/>
      <c r="H133" s="136">
        <f>(F133*G133)</f>
        <v>0</v>
      </c>
    </row>
    <row r="134" spans="1:8" customFormat="1" ht="68.25" customHeight="1">
      <c r="A134" s="2"/>
      <c r="B134" s="97">
        <v>78</v>
      </c>
      <c r="C134" s="95" t="s">
        <v>61</v>
      </c>
      <c r="D134" s="632" t="s">
        <v>203</v>
      </c>
      <c r="E134" s="19" t="s">
        <v>62</v>
      </c>
      <c r="F134" s="69">
        <v>3</v>
      </c>
      <c r="G134" s="63"/>
      <c r="H134" s="136">
        <f>(F134*G134)</f>
        <v>0</v>
      </c>
    </row>
    <row r="135" spans="1:8" customFormat="1" ht="72.75" customHeight="1">
      <c r="A135" s="2"/>
      <c r="B135" s="282">
        <v>79</v>
      </c>
      <c r="C135" s="95" t="s">
        <v>61</v>
      </c>
      <c r="D135" s="632" t="s">
        <v>364</v>
      </c>
      <c r="E135" s="19" t="s">
        <v>38</v>
      </c>
      <c r="F135" s="69">
        <v>172</v>
      </c>
      <c r="G135" s="63"/>
      <c r="H135" s="136">
        <f t="shared" si="9"/>
        <v>0</v>
      </c>
    </row>
    <row r="136" spans="1:8" customFormat="1" ht="57" customHeight="1">
      <c r="A136" s="2"/>
      <c r="B136" s="97">
        <v>80</v>
      </c>
      <c r="C136" s="95" t="s">
        <v>99</v>
      </c>
      <c r="D136" s="632" t="s">
        <v>128</v>
      </c>
      <c r="E136" s="98" t="s">
        <v>40</v>
      </c>
      <c r="F136" s="284">
        <v>3.5</v>
      </c>
      <c r="G136" s="63"/>
      <c r="H136" s="136">
        <f t="shared" si="9"/>
        <v>0</v>
      </c>
    </row>
    <row r="137" spans="1:8" customFormat="1" ht="55.5" customHeight="1" thickBot="1">
      <c r="A137" s="2"/>
      <c r="B137" s="718">
        <v>81</v>
      </c>
      <c r="C137" s="73"/>
      <c r="D137" s="788" t="s">
        <v>204</v>
      </c>
      <c r="E137" s="98" t="s">
        <v>62</v>
      </c>
      <c r="F137" s="75">
        <v>6</v>
      </c>
      <c r="G137" s="76"/>
      <c r="H137" s="337">
        <f t="shared" si="9"/>
        <v>0</v>
      </c>
    </row>
    <row r="138" spans="1:8" customFormat="1" ht="19.5" thickBot="1">
      <c r="A138" s="2"/>
      <c r="B138" s="789"/>
      <c r="C138" s="483"/>
      <c r="D138" s="526" t="s">
        <v>63</v>
      </c>
      <c r="E138" s="484"/>
      <c r="F138" s="80"/>
      <c r="G138" s="81"/>
      <c r="H138" s="522"/>
    </row>
    <row r="139" spans="1:8" customFormat="1" ht="57" customHeight="1">
      <c r="A139" s="2"/>
      <c r="B139" s="77">
        <v>82</v>
      </c>
      <c r="C139" s="78" t="s">
        <v>84</v>
      </c>
      <c r="D139" s="712" t="s">
        <v>100</v>
      </c>
      <c r="E139" s="99" t="s">
        <v>39</v>
      </c>
      <c r="F139" s="79">
        <v>30</v>
      </c>
      <c r="G139" s="71"/>
      <c r="H139" s="183">
        <f t="shared" ref="H139:H141" si="10">(F139*G139)</f>
        <v>0</v>
      </c>
    </row>
    <row r="140" spans="1:8" customFormat="1" ht="52.5" customHeight="1">
      <c r="A140" s="2"/>
      <c r="B140" s="97">
        <v>83</v>
      </c>
      <c r="C140" s="95" t="s">
        <v>84</v>
      </c>
      <c r="D140" s="632" t="s">
        <v>101</v>
      </c>
      <c r="E140" s="19" t="s">
        <v>39</v>
      </c>
      <c r="F140" s="69">
        <v>20</v>
      </c>
      <c r="G140" s="63"/>
      <c r="H140" s="136">
        <f t="shared" si="10"/>
        <v>0</v>
      </c>
    </row>
    <row r="141" spans="1:8" customFormat="1" ht="79.5" customHeight="1" thickBot="1">
      <c r="A141" s="2"/>
      <c r="B141" s="97">
        <v>84</v>
      </c>
      <c r="C141" s="95" t="s">
        <v>84</v>
      </c>
      <c r="D141" s="632" t="s">
        <v>102</v>
      </c>
      <c r="E141" s="19" t="s">
        <v>39</v>
      </c>
      <c r="F141" s="69">
        <v>15</v>
      </c>
      <c r="G141" s="63"/>
      <c r="H141" s="136">
        <f t="shared" si="10"/>
        <v>0</v>
      </c>
    </row>
    <row r="142" spans="1:8" customFormat="1" ht="19.5" thickBot="1">
      <c r="A142" s="2"/>
      <c r="B142" s="487"/>
      <c r="C142" s="488"/>
      <c r="D142" s="526" t="s">
        <v>64</v>
      </c>
      <c r="E142" s="484"/>
      <c r="F142" s="80"/>
      <c r="G142" s="81"/>
      <c r="H142" s="522"/>
    </row>
    <row r="143" spans="1:8" customFormat="1" ht="95.25" customHeight="1">
      <c r="A143" s="2"/>
      <c r="B143" s="55">
        <v>85</v>
      </c>
      <c r="C143" s="95" t="s">
        <v>85</v>
      </c>
      <c r="D143" s="632" t="s">
        <v>365</v>
      </c>
      <c r="E143" s="19" t="s">
        <v>62</v>
      </c>
      <c r="F143" s="69">
        <v>6</v>
      </c>
      <c r="G143" s="63"/>
      <c r="H143" s="136">
        <f t="shared" ref="H143:H152" si="11">(F143*G143)</f>
        <v>0</v>
      </c>
    </row>
    <row r="144" spans="1:8" customFormat="1" ht="98.25" customHeight="1">
      <c r="A144" s="2"/>
      <c r="B144" s="82">
        <v>86</v>
      </c>
      <c r="C144" s="10"/>
      <c r="D144" s="632" t="s">
        <v>366</v>
      </c>
      <c r="E144" s="19" t="s">
        <v>62</v>
      </c>
      <c r="F144" s="69">
        <v>2</v>
      </c>
      <c r="G144" s="63"/>
      <c r="H144" s="136">
        <f t="shared" si="11"/>
        <v>0</v>
      </c>
    </row>
    <row r="145" spans="1:12" customFormat="1" ht="119.25" customHeight="1">
      <c r="A145" s="2"/>
      <c r="B145" s="55">
        <v>87</v>
      </c>
      <c r="C145" s="95" t="s">
        <v>86</v>
      </c>
      <c r="D145" s="632" t="s">
        <v>367</v>
      </c>
      <c r="E145" s="19" t="s">
        <v>62</v>
      </c>
      <c r="F145" s="69">
        <v>1</v>
      </c>
      <c r="G145" s="63"/>
      <c r="H145" s="136">
        <f t="shared" si="11"/>
        <v>0</v>
      </c>
    </row>
    <row r="146" spans="1:12" customFormat="1" ht="94.5" customHeight="1">
      <c r="A146" s="2"/>
      <c r="B146" s="82">
        <v>88</v>
      </c>
      <c r="C146" s="95" t="s">
        <v>84</v>
      </c>
      <c r="D146" s="632" t="s">
        <v>368</v>
      </c>
      <c r="E146" s="19" t="s">
        <v>38</v>
      </c>
      <c r="F146" s="69">
        <v>32</v>
      </c>
      <c r="G146" s="63"/>
      <c r="H146" s="136">
        <f t="shared" si="11"/>
        <v>0</v>
      </c>
    </row>
    <row r="147" spans="1:12" customFormat="1" ht="57" customHeight="1">
      <c r="A147" s="2"/>
      <c r="B147" s="55">
        <v>89</v>
      </c>
      <c r="C147" s="95" t="s">
        <v>99</v>
      </c>
      <c r="D147" s="632" t="s">
        <v>391</v>
      </c>
      <c r="E147" s="98" t="s">
        <v>40</v>
      </c>
      <c r="F147" s="69">
        <v>0.7</v>
      </c>
      <c r="G147" s="63"/>
      <c r="H147" s="136">
        <f t="shared" si="11"/>
        <v>0</v>
      </c>
    </row>
    <row r="148" spans="1:12" customFormat="1" ht="56.25">
      <c r="A148" s="2"/>
      <c r="B148" s="82">
        <v>90</v>
      </c>
      <c r="C148" s="95" t="s">
        <v>86</v>
      </c>
      <c r="D148" s="632" t="s">
        <v>392</v>
      </c>
      <c r="E148" s="19" t="s">
        <v>62</v>
      </c>
      <c r="F148" s="69">
        <v>2</v>
      </c>
      <c r="G148" s="63"/>
      <c r="H148" s="136">
        <f>(F148*G148)</f>
        <v>0</v>
      </c>
    </row>
    <row r="149" spans="1:12" customFormat="1" ht="66.75" customHeight="1">
      <c r="A149" s="2"/>
      <c r="B149" s="55">
        <v>91</v>
      </c>
      <c r="C149" s="95" t="s">
        <v>86</v>
      </c>
      <c r="D149" s="632" t="s">
        <v>369</v>
      </c>
      <c r="E149" s="19" t="s">
        <v>62</v>
      </c>
      <c r="F149" s="69">
        <v>2</v>
      </c>
      <c r="G149" s="63"/>
      <c r="H149" s="136">
        <f>(F149*G149)</f>
        <v>0</v>
      </c>
    </row>
    <row r="150" spans="1:12" customFormat="1" ht="56.25">
      <c r="A150" s="2"/>
      <c r="B150" s="82">
        <v>92</v>
      </c>
      <c r="C150" s="95" t="s">
        <v>86</v>
      </c>
      <c r="D150" s="632" t="s">
        <v>370</v>
      </c>
      <c r="E150" s="19" t="s">
        <v>38</v>
      </c>
      <c r="F150" s="69">
        <v>31</v>
      </c>
      <c r="G150" s="63"/>
      <c r="H150" s="136">
        <f>(F150*G150)</f>
        <v>0</v>
      </c>
    </row>
    <row r="151" spans="1:12" customFormat="1" ht="56.25">
      <c r="A151" s="2"/>
      <c r="B151" s="55">
        <v>93</v>
      </c>
      <c r="C151" s="95" t="s">
        <v>86</v>
      </c>
      <c r="D151" s="632" t="s">
        <v>371</v>
      </c>
      <c r="E151" s="19" t="s">
        <v>38</v>
      </c>
      <c r="F151" s="69">
        <v>115</v>
      </c>
      <c r="G151" s="63"/>
      <c r="H151" s="136">
        <f>(F151*G151)</f>
        <v>0</v>
      </c>
    </row>
    <row r="152" spans="1:12" customFormat="1" ht="55.5" customHeight="1" thickBot="1">
      <c r="A152" s="2"/>
      <c r="B152" s="790">
        <v>94</v>
      </c>
      <c r="C152" s="123" t="s">
        <v>86</v>
      </c>
      <c r="D152" s="788" t="s">
        <v>372</v>
      </c>
      <c r="E152" s="98" t="s">
        <v>38</v>
      </c>
      <c r="F152" s="75">
        <v>25</v>
      </c>
      <c r="G152" s="76"/>
      <c r="H152" s="337">
        <f t="shared" si="11"/>
        <v>0</v>
      </c>
    </row>
    <row r="153" spans="1:12" customFormat="1" ht="19.5" thickBot="1">
      <c r="A153" s="2"/>
      <c r="B153" s="981" t="s">
        <v>65</v>
      </c>
      <c r="C153" s="982"/>
      <c r="D153" s="982"/>
      <c r="E153" s="982"/>
      <c r="F153" s="982"/>
      <c r="G153" s="983"/>
      <c r="H153" s="417">
        <f>SUM(H131:H152)</f>
        <v>0</v>
      </c>
    </row>
    <row r="154" spans="1:12" s="261" customFormat="1">
      <c r="B154" s="303"/>
      <c r="C154" s="304"/>
      <c r="D154" s="713"/>
      <c r="E154" s="305"/>
      <c r="F154" s="305"/>
      <c r="G154" s="306"/>
      <c r="H154" s="752"/>
    </row>
    <row r="155" spans="1:12">
      <c r="B155" s="307"/>
      <c r="C155" s="308"/>
      <c r="D155" s="634"/>
      <c r="E155" s="538"/>
      <c r="F155" s="309"/>
      <c r="G155" s="532"/>
      <c r="H155" s="753"/>
    </row>
    <row r="156" spans="1:12" s="313" customFormat="1" ht="18.75">
      <c r="A156" s="310"/>
      <c r="B156" s="311"/>
      <c r="C156" s="312"/>
      <c r="D156" s="955" t="s">
        <v>205</v>
      </c>
      <c r="E156" s="956"/>
      <c r="F156" s="956"/>
      <c r="G156" s="957"/>
      <c r="H156" s="754"/>
      <c r="I156" s="252"/>
      <c r="J156" s="252"/>
      <c r="K156" s="252"/>
      <c r="L156" s="252"/>
    </row>
    <row r="157" spans="1:12" s="313" customFormat="1" ht="18.75">
      <c r="A157" s="310"/>
      <c r="B157" s="314"/>
      <c r="C157" s="315"/>
      <c r="D157" s="635" t="s">
        <v>240</v>
      </c>
      <c r="E157" s="316"/>
      <c r="F157" s="316"/>
      <c r="G157" s="533"/>
      <c r="H157" s="755">
        <f>SUM(H30)</f>
        <v>0</v>
      </c>
      <c r="I157" s="252"/>
      <c r="J157" s="252"/>
      <c r="K157" s="252"/>
      <c r="L157" s="252"/>
    </row>
    <row r="158" spans="1:12" s="313" customFormat="1" ht="18.75">
      <c r="A158" s="310"/>
      <c r="B158" s="314"/>
      <c r="C158" s="315"/>
      <c r="D158" s="635" t="s">
        <v>50</v>
      </c>
      <c r="E158" s="316"/>
      <c r="F158" s="316"/>
      <c r="G158" s="533"/>
      <c r="H158" s="755">
        <f>SUM(H41)</f>
        <v>0</v>
      </c>
      <c r="I158" s="252"/>
      <c r="J158" s="252"/>
      <c r="K158" s="252"/>
      <c r="L158" s="252"/>
    </row>
    <row r="159" spans="1:12" s="313" customFormat="1" ht="15.75" customHeight="1">
      <c r="A159" s="310"/>
      <c r="B159" s="317"/>
      <c r="C159" s="318"/>
      <c r="D159" s="635" t="s">
        <v>51</v>
      </c>
      <c r="E159" s="316"/>
      <c r="F159" s="316"/>
      <c r="G159" s="533"/>
      <c r="H159" s="755">
        <f>SUM(H50)</f>
        <v>0</v>
      </c>
      <c r="I159" s="252"/>
      <c r="J159" s="252"/>
      <c r="K159" s="252"/>
      <c r="L159" s="252"/>
    </row>
    <row r="160" spans="1:12" s="313" customFormat="1" ht="15.75" customHeight="1">
      <c r="A160" s="310"/>
      <c r="B160" s="317"/>
      <c r="C160" s="318"/>
      <c r="D160" s="635" t="s">
        <v>241</v>
      </c>
      <c r="E160" s="316"/>
      <c r="F160" s="316"/>
      <c r="G160" s="533"/>
      <c r="H160" s="755">
        <f>SUM(H75)</f>
        <v>0</v>
      </c>
      <c r="I160" s="252"/>
      <c r="J160" s="252"/>
      <c r="K160" s="252"/>
      <c r="L160" s="252"/>
    </row>
    <row r="161" spans="1:37" s="313" customFormat="1" ht="18.75">
      <c r="A161" s="310"/>
      <c r="B161" s="319"/>
      <c r="C161" s="320"/>
      <c r="D161" s="958" t="s">
        <v>242</v>
      </c>
      <c r="E161" s="959"/>
      <c r="F161" s="959"/>
      <c r="G161" s="960"/>
      <c r="H161" s="755">
        <f>SUM(H86)</f>
        <v>0</v>
      </c>
      <c r="I161" s="252"/>
      <c r="K161" s="252"/>
    </row>
    <row r="162" spans="1:37" s="313" customFormat="1" ht="19.5" thickBot="1">
      <c r="A162" s="310"/>
      <c r="B162" s="639"/>
      <c r="C162" s="640"/>
      <c r="D162" s="961" t="s">
        <v>243</v>
      </c>
      <c r="E162" s="962"/>
      <c r="F162" s="962"/>
      <c r="G162" s="963"/>
      <c r="H162" s="756">
        <f>SUM(H128)</f>
        <v>0</v>
      </c>
      <c r="I162" s="252"/>
      <c r="K162" s="252"/>
    </row>
    <row r="163" spans="1:37" s="2" customFormat="1" ht="19.5" thickBot="1">
      <c r="A163" s="321"/>
      <c r="B163" s="641"/>
      <c r="C163" s="642"/>
      <c r="D163" s="332" t="s">
        <v>244</v>
      </c>
      <c r="E163" s="643"/>
      <c r="F163" s="644"/>
      <c r="G163" s="643"/>
      <c r="H163" s="645">
        <f>SUM(H153)</f>
        <v>0</v>
      </c>
    </row>
    <row r="164" spans="1:37" ht="24.75" customHeight="1" thickBot="1">
      <c r="A164" s="322"/>
      <c r="B164" s="323"/>
      <c r="C164" s="324"/>
      <c r="D164" s="964" t="s">
        <v>206</v>
      </c>
      <c r="E164" s="965"/>
      <c r="F164" s="965" t="s">
        <v>207</v>
      </c>
      <c r="G164" s="966"/>
      <c r="H164" s="757">
        <f>SUM(H157:H163)</f>
        <v>0</v>
      </c>
      <c r="N164" s="263"/>
    </row>
    <row r="165" spans="1:37" s="325" customFormat="1" ht="15" customHeight="1">
      <c r="B165" s="326"/>
      <c r="C165" s="326"/>
      <c r="D165" s="636"/>
      <c r="E165" s="329"/>
      <c r="F165" s="329"/>
      <c r="G165" s="534"/>
      <c r="H165" s="758"/>
    </row>
    <row r="166" spans="1:37" ht="16.5" thickBot="1"/>
    <row r="167" spans="1:37" s="83" customFormat="1" ht="19.5" customHeight="1" thickBot="1">
      <c r="B167" s="893" t="s">
        <v>208</v>
      </c>
      <c r="C167" s="894"/>
      <c r="D167" s="894"/>
      <c r="E167" s="894"/>
      <c r="F167" s="894"/>
      <c r="G167" s="894"/>
      <c r="H167" s="895"/>
    </row>
    <row r="168" spans="1:37" s="83" customFormat="1" ht="43.5" customHeight="1" thickBot="1">
      <c r="B168" s="864"/>
      <c r="C168" s="865"/>
      <c r="D168" s="885" t="s">
        <v>210</v>
      </c>
      <c r="E168" s="885"/>
      <c r="F168" s="885"/>
      <c r="G168" s="886"/>
      <c r="H168" s="218">
        <f>SUM(H164)</f>
        <v>0</v>
      </c>
    </row>
    <row r="169" spans="1:37" s="83" customFormat="1" ht="16.899999999999999" customHeight="1" thickBot="1">
      <c r="B169" s="864"/>
      <c r="C169" s="865"/>
      <c r="D169" s="866" t="s">
        <v>209</v>
      </c>
      <c r="E169" s="866"/>
      <c r="F169" s="866"/>
      <c r="G169" s="867"/>
      <c r="H169" s="646">
        <f>SUM(H168:H168)</f>
        <v>0</v>
      </c>
    </row>
    <row r="170" spans="1:37" customFormat="1" ht="18">
      <c r="A170" s="1"/>
      <c r="B170" s="48"/>
      <c r="C170" s="48"/>
      <c r="D170" s="49" t="s">
        <v>54</v>
      </c>
      <c r="E170" s="168"/>
      <c r="F170" s="155"/>
      <c r="G170" s="140"/>
      <c r="H170" s="760"/>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row>
    <row r="171" spans="1:37" customFormat="1" ht="18.75">
      <c r="A171" s="83"/>
      <c r="B171" s="84"/>
      <c r="C171" s="84"/>
      <c r="D171" s="638" t="s">
        <v>91</v>
      </c>
      <c r="E171" s="169"/>
      <c r="F171" s="157"/>
      <c r="G171" s="141"/>
      <c r="H171" s="761"/>
    </row>
    <row r="172" spans="1:37" customFormat="1" ht="18.75">
      <c r="A172" s="83"/>
      <c r="B172" s="84"/>
      <c r="C172" s="84"/>
      <c r="D172" s="638" t="s">
        <v>92</v>
      </c>
      <c r="E172" s="169"/>
      <c r="F172" s="157"/>
      <c r="G172" s="141"/>
      <c r="H172" s="761"/>
    </row>
    <row r="173" spans="1:37" customFormat="1" ht="18.75">
      <c r="A173" s="83"/>
      <c r="B173" s="84"/>
      <c r="C173" s="84"/>
      <c r="D173" s="638" t="s">
        <v>93</v>
      </c>
      <c r="E173" s="169"/>
      <c r="F173" s="157"/>
      <c r="G173" s="141"/>
      <c r="H173" s="761"/>
    </row>
  </sheetData>
  <sheetProtection selectLockedCells="1"/>
  <mergeCells count="49">
    <mergeCell ref="E57:H57"/>
    <mergeCell ref="D6:H6"/>
    <mergeCell ref="B153:G153"/>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D42:H42"/>
    <mergeCell ref="D51:H51"/>
    <mergeCell ref="E43:H43"/>
    <mergeCell ref="B52:G52"/>
    <mergeCell ref="D19:H19"/>
    <mergeCell ref="D31:H31"/>
    <mergeCell ref="B169:C169"/>
    <mergeCell ref="D169:G169"/>
    <mergeCell ref="D30:G30"/>
    <mergeCell ref="D41:G41"/>
    <mergeCell ref="D50:G50"/>
    <mergeCell ref="D70:G70"/>
    <mergeCell ref="D75:G75"/>
    <mergeCell ref="D74:G74"/>
    <mergeCell ref="D156:G156"/>
    <mergeCell ref="D161:G161"/>
    <mergeCell ref="D162:G162"/>
    <mergeCell ref="D164:G164"/>
    <mergeCell ref="B167:H167"/>
    <mergeCell ref="D76:H76"/>
    <mergeCell ref="D87:H87"/>
    <mergeCell ref="D86:G86"/>
    <mergeCell ref="D128:G128"/>
    <mergeCell ref="D122:G122"/>
    <mergeCell ref="B168:C168"/>
    <mergeCell ref="D168:G168"/>
    <mergeCell ref="D88:H88"/>
    <mergeCell ref="D101:H101"/>
    <mergeCell ref="D112:H112"/>
  </mergeCells>
  <pageMargins left="0.70866141732283472" right="0.70866141732283472" top="0.74803149606299213" bottom="0.74803149606299213" header="0.31496062992125984" footer="0.31496062992125984"/>
  <pageSetup paperSize="9"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9"/>
  <sheetViews>
    <sheetView topLeftCell="A76" zoomScale="98" zoomScaleNormal="98" zoomScaleSheetLayoutView="115" zoomScalePageLayoutView="25" workbookViewId="0">
      <selection activeCell="B80" sqref="B80"/>
    </sheetView>
  </sheetViews>
  <sheetFormatPr defaultRowHeight="18"/>
  <cols>
    <col min="1" max="1" width="3.42578125" style="1" customWidth="1"/>
    <col min="2" max="2" width="9.5703125" style="48" customWidth="1"/>
    <col min="3" max="3" width="8.85546875" style="48" customWidth="1"/>
    <col min="4" max="4" width="71.85546875" style="208" customWidth="1"/>
    <col min="5" max="5" width="12.42578125" style="168" customWidth="1"/>
    <col min="6" max="6" width="12.85546875" style="155" customWidth="1"/>
    <col min="7" max="7" width="15.42578125" style="138" customWidth="1"/>
    <col min="8" max="8" width="21.5703125" style="760" customWidth="1"/>
    <col min="9" max="37" width="8.85546875" style="2"/>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ht="84.75" customHeight="1" thickBot="1">
      <c r="B1" s="918" t="s">
        <v>380</v>
      </c>
      <c r="C1" s="919"/>
      <c r="D1" s="919"/>
      <c r="E1" s="919"/>
      <c r="F1" s="919"/>
      <c r="G1" s="919"/>
      <c r="H1" s="920"/>
    </row>
    <row r="2" spans="1:8" ht="19.5" thickBot="1">
      <c r="B2" s="828" t="s">
        <v>0</v>
      </c>
      <c r="C2" s="829"/>
      <c r="D2" s="829"/>
      <c r="E2" s="829"/>
      <c r="F2" s="829"/>
      <c r="G2" s="829"/>
      <c r="H2" s="830"/>
    </row>
    <row r="3" spans="1:8" ht="19.149999999999999" customHeight="1" thickBot="1">
      <c r="B3" s="831" t="s">
        <v>105</v>
      </c>
      <c r="C3" s="832"/>
      <c r="D3" s="832"/>
      <c r="E3" s="832"/>
      <c r="F3" s="832"/>
      <c r="G3" s="832"/>
      <c r="H3" s="833"/>
    </row>
    <row r="4" spans="1:8" ht="24" customHeight="1" thickBot="1">
      <c r="B4" s="100"/>
      <c r="C4" s="101"/>
      <c r="D4" s="914" t="s">
        <v>1</v>
      </c>
      <c r="E4" s="914"/>
      <c r="F4" s="914"/>
      <c r="G4" s="914"/>
      <c r="H4" s="915"/>
    </row>
    <row r="5" spans="1:8" ht="42.75" customHeight="1">
      <c r="A5" s="3"/>
      <c r="B5" s="31"/>
      <c r="C5" s="32" t="s">
        <v>2</v>
      </c>
      <c r="D5" s="814" t="s">
        <v>3</v>
      </c>
      <c r="E5" s="990"/>
      <c r="F5" s="990"/>
      <c r="G5" s="990"/>
      <c r="H5" s="991"/>
    </row>
    <row r="6" spans="1:8" ht="134.25" customHeight="1">
      <c r="A6" s="3"/>
      <c r="B6" s="33"/>
      <c r="C6" s="10" t="s">
        <v>4</v>
      </c>
      <c r="D6" s="814" t="s">
        <v>5</v>
      </c>
      <c r="E6" s="815"/>
      <c r="F6" s="815"/>
      <c r="G6" s="815"/>
      <c r="H6" s="816"/>
    </row>
    <row r="7" spans="1:8" ht="81" customHeight="1">
      <c r="A7" s="3"/>
      <c r="B7" s="97"/>
      <c r="C7" s="10" t="s">
        <v>6</v>
      </c>
      <c r="D7" s="817" t="s">
        <v>7</v>
      </c>
      <c r="E7" s="817"/>
      <c r="F7" s="817"/>
      <c r="G7" s="817"/>
      <c r="H7" s="818"/>
    </row>
    <row r="8" spans="1:8" ht="73.5" customHeight="1">
      <c r="A8" s="3"/>
      <c r="B8" s="97"/>
      <c r="C8" s="10" t="s">
        <v>8</v>
      </c>
      <c r="D8" s="817" t="s">
        <v>87</v>
      </c>
      <c r="E8" s="817"/>
      <c r="F8" s="817"/>
      <c r="G8" s="817"/>
      <c r="H8" s="818"/>
    </row>
    <row r="9" spans="1:8" ht="134.25" customHeight="1">
      <c r="A9" s="3"/>
      <c r="B9" s="97"/>
      <c r="C9" s="10" t="s">
        <v>9</v>
      </c>
      <c r="D9" s="817" t="s">
        <v>67</v>
      </c>
      <c r="E9" s="817"/>
      <c r="F9" s="817"/>
      <c r="G9" s="817"/>
      <c r="H9" s="818"/>
    </row>
    <row r="10" spans="1:8" ht="75.75" customHeight="1">
      <c r="A10" s="3"/>
      <c r="B10" s="97"/>
      <c r="C10" s="10" t="s">
        <v>10</v>
      </c>
      <c r="D10" s="817" t="s">
        <v>68</v>
      </c>
      <c r="E10" s="817"/>
      <c r="F10" s="817"/>
      <c r="G10" s="817"/>
      <c r="H10" s="818"/>
    </row>
    <row r="11" spans="1:8" ht="37.5" customHeight="1">
      <c r="A11" s="3"/>
      <c r="B11" s="97"/>
      <c r="C11" s="10" t="s">
        <v>11</v>
      </c>
      <c r="D11" s="817" t="s">
        <v>12</v>
      </c>
      <c r="E11" s="817"/>
      <c r="F11" s="817"/>
      <c r="G11" s="817"/>
      <c r="H11" s="818"/>
    </row>
    <row r="12" spans="1:8" ht="135" customHeight="1">
      <c r="A12" s="3"/>
      <c r="B12" s="97"/>
      <c r="C12" s="10" t="s">
        <v>13</v>
      </c>
      <c r="D12" s="992" t="s">
        <v>139</v>
      </c>
      <c r="E12" s="993"/>
      <c r="F12" s="993"/>
      <c r="G12" s="993"/>
      <c r="H12" s="994"/>
    </row>
    <row r="13" spans="1:8" ht="62.25" customHeight="1">
      <c r="A13" s="3"/>
      <c r="B13" s="97"/>
      <c r="C13" s="30" t="s">
        <v>14</v>
      </c>
      <c r="D13" s="817" t="s">
        <v>15</v>
      </c>
      <c r="E13" s="817"/>
      <c r="F13" s="817"/>
      <c r="G13" s="817"/>
      <c r="H13" s="818"/>
    </row>
    <row r="14" spans="1:8" ht="100.5" customHeight="1">
      <c r="A14" s="3"/>
      <c r="B14" s="97"/>
      <c r="C14" s="10" t="s">
        <v>16</v>
      </c>
      <c r="D14" s="814" t="s">
        <v>104</v>
      </c>
      <c r="E14" s="815"/>
      <c r="F14" s="815"/>
      <c r="G14" s="815"/>
      <c r="H14" s="816"/>
    </row>
    <row r="15" spans="1:8" ht="177" customHeight="1">
      <c r="A15" s="3"/>
      <c r="B15" s="97"/>
      <c r="C15" s="10" t="s">
        <v>17</v>
      </c>
      <c r="D15" s="817" t="s">
        <v>18</v>
      </c>
      <c r="E15" s="817"/>
      <c r="F15" s="817"/>
      <c r="G15" s="817"/>
      <c r="H15" s="818"/>
    </row>
    <row r="16" spans="1:8" ht="135.75" customHeight="1">
      <c r="A16" s="3"/>
      <c r="B16" s="97"/>
      <c r="C16" s="10" t="s">
        <v>19</v>
      </c>
      <c r="D16" s="814" t="s">
        <v>20</v>
      </c>
      <c r="E16" s="815"/>
      <c r="F16" s="815"/>
      <c r="G16" s="815"/>
      <c r="H16" s="816"/>
    </row>
    <row r="17" spans="1:37" ht="99" customHeight="1">
      <c r="A17" s="3"/>
      <c r="B17" s="97"/>
      <c r="C17" s="10" t="s">
        <v>21</v>
      </c>
      <c r="D17" s="814" t="s">
        <v>22</v>
      </c>
      <c r="E17" s="815"/>
      <c r="F17" s="815"/>
      <c r="G17" s="815"/>
      <c r="H17" s="816"/>
    </row>
    <row r="18" spans="1:37" ht="78" customHeight="1">
      <c r="A18" s="3"/>
      <c r="B18" s="97"/>
      <c r="C18" s="10" t="s">
        <v>23</v>
      </c>
      <c r="D18" s="814" t="s">
        <v>88</v>
      </c>
      <c r="E18" s="815"/>
      <c r="F18" s="815"/>
      <c r="G18" s="815"/>
      <c r="H18" s="816"/>
    </row>
    <row r="19" spans="1:37" ht="57" customHeight="1" thickBot="1">
      <c r="A19" s="3"/>
      <c r="B19" s="34"/>
      <c r="C19" s="35" t="s">
        <v>24</v>
      </c>
      <c r="D19" s="842" t="s">
        <v>89</v>
      </c>
      <c r="E19" s="842"/>
      <c r="F19" s="842"/>
      <c r="G19" s="842"/>
      <c r="H19" s="843"/>
    </row>
    <row r="20" spans="1:37" ht="18.75" thickBot="1">
      <c r="B20" s="36"/>
      <c r="C20" s="36"/>
      <c r="D20" s="190"/>
      <c r="E20" s="142"/>
      <c r="F20" s="150"/>
      <c r="G20" s="137"/>
      <c r="H20" s="726"/>
    </row>
    <row r="21" spans="1:37" ht="56.25">
      <c r="B21" s="31" t="s">
        <v>25</v>
      </c>
      <c r="C21" s="37" t="s">
        <v>55</v>
      </c>
      <c r="D21" s="37" t="s">
        <v>26</v>
      </c>
      <c r="E21" s="37" t="s">
        <v>27</v>
      </c>
      <c r="F21" s="5" t="s">
        <v>28</v>
      </c>
      <c r="G21" s="422" t="s">
        <v>29</v>
      </c>
      <c r="H21" s="238" t="s">
        <v>30</v>
      </c>
    </row>
    <row r="22" spans="1:37" ht="19.5" thickBot="1">
      <c r="B22" s="109">
        <v>1</v>
      </c>
      <c r="C22" s="110">
        <v>2</v>
      </c>
      <c r="D22" s="191">
        <v>3</v>
      </c>
      <c r="E22" s="151">
        <v>4</v>
      </c>
      <c r="F22" s="151">
        <v>5</v>
      </c>
      <c r="G22" s="540">
        <v>6</v>
      </c>
      <c r="H22" s="224">
        <v>7</v>
      </c>
    </row>
    <row r="23" spans="1:37" ht="19.5" thickBot="1">
      <c r="B23" s="111"/>
      <c r="C23" s="112"/>
      <c r="D23" s="192" t="s">
        <v>31</v>
      </c>
      <c r="E23" s="159"/>
      <c r="F23" s="152"/>
      <c r="G23" s="541"/>
      <c r="H23" s="765"/>
    </row>
    <row r="24" spans="1:37" ht="18" customHeight="1">
      <c r="B24" s="9">
        <v>1</v>
      </c>
      <c r="C24" s="94" t="s">
        <v>73</v>
      </c>
      <c r="D24" s="193" t="s">
        <v>32</v>
      </c>
      <c r="E24" s="160" t="s">
        <v>33</v>
      </c>
      <c r="F24" s="153">
        <v>1</v>
      </c>
      <c r="G24" s="425"/>
      <c r="H24" s="179">
        <f t="shared" ref="H24:H29" si="0">F24*G24</f>
        <v>0</v>
      </c>
    </row>
    <row r="25" spans="1:37" ht="36" customHeight="1">
      <c r="B25" s="65">
        <v>2</v>
      </c>
      <c r="C25" s="64" t="s">
        <v>56</v>
      </c>
      <c r="D25" s="66" t="s">
        <v>34</v>
      </c>
      <c r="E25" s="133" t="s">
        <v>33</v>
      </c>
      <c r="F25" s="135">
        <v>1</v>
      </c>
      <c r="G25" s="426"/>
      <c r="H25" s="136">
        <f t="shared" si="0"/>
        <v>0</v>
      </c>
    </row>
    <row r="26" spans="1:37" ht="22.5" customHeight="1">
      <c r="B26" s="65">
        <v>3</v>
      </c>
      <c r="C26" s="95" t="s">
        <v>74</v>
      </c>
      <c r="D26" s="66" t="s">
        <v>35</v>
      </c>
      <c r="E26" s="133" t="s">
        <v>33</v>
      </c>
      <c r="F26" s="135">
        <v>1</v>
      </c>
      <c r="G26" s="430"/>
      <c r="H26" s="136">
        <f t="shared" si="0"/>
        <v>0</v>
      </c>
    </row>
    <row r="27" spans="1:37" ht="36" customHeight="1">
      <c r="B27" s="65">
        <v>4</v>
      </c>
      <c r="C27" s="95" t="s">
        <v>75</v>
      </c>
      <c r="D27" s="66" t="s">
        <v>58</v>
      </c>
      <c r="E27" s="133" t="s">
        <v>33</v>
      </c>
      <c r="F27" s="135">
        <v>1</v>
      </c>
      <c r="G27" s="426"/>
      <c r="H27" s="136">
        <f t="shared" si="0"/>
        <v>0</v>
      </c>
    </row>
    <row r="28" spans="1:37" ht="57" customHeight="1">
      <c r="B28" s="65">
        <v>5</v>
      </c>
      <c r="C28" s="95" t="s">
        <v>76</v>
      </c>
      <c r="D28" s="66" t="s">
        <v>66</v>
      </c>
      <c r="E28" s="133" t="s">
        <v>33</v>
      </c>
      <c r="F28" s="135">
        <v>1</v>
      </c>
      <c r="G28" s="426"/>
      <c r="H28" s="136">
        <f t="shared" si="0"/>
        <v>0</v>
      </c>
    </row>
    <row r="29" spans="1:37" ht="36.75" customHeight="1" thickBot="1">
      <c r="B29" s="122">
        <v>6</v>
      </c>
      <c r="C29" s="73">
        <v>14</v>
      </c>
      <c r="D29" s="194" t="s">
        <v>90</v>
      </c>
      <c r="E29" s="161" t="s">
        <v>33</v>
      </c>
      <c r="F29" s="154">
        <v>1</v>
      </c>
      <c r="G29" s="430"/>
      <c r="H29" s="337">
        <f t="shared" si="0"/>
        <v>0</v>
      </c>
    </row>
    <row r="30" spans="1:37" ht="20.25" customHeight="1" thickBot="1">
      <c r="B30" s="131"/>
      <c r="C30" s="132"/>
      <c r="D30" s="195"/>
      <c r="E30" s="829" t="s">
        <v>57</v>
      </c>
      <c r="F30" s="829"/>
      <c r="G30" s="841"/>
      <c r="H30" s="766">
        <f>SUM(H24:H29)</f>
        <v>0</v>
      </c>
    </row>
    <row r="31" spans="1:37" s="7" customFormat="1" ht="19.5" thickBot="1">
      <c r="A31" s="6"/>
      <c r="B31" s="113"/>
      <c r="C31" s="114"/>
      <c r="D31" s="192" t="s">
        <v>36</v>
      </c>
      <c r="E31" s="162"/>
      <c r="F31" s="143"/>
      <c r="G31" s="542"/>
      <c r="H31" s="76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s="7" customFormat="1" ht="27" customHeight="1">
      <c r="A32" s="6"/>
      <c r="B32" s="9">
        <v>7</v>
      </c>
      <c r="C32" s="94" t="s">
        <v>77</v>
      </c>
      <c r="D32" s="196" t="s">
        <v>146</v>
      </c>
      <c r="E32" s="163" t="s">
        <v>37</v>
      </c>
      <c r="F32" s="144">
        <v>0.45800000000000002</v>
      </c>
      <c r="G32" s="432"/>
      <c r="H32" s="183">
        <f>F32*G32</f>
        <v>0</v>
      </c>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s="6" customFormat="1" ht="53.25" customHeight="1">
      <c r="B33" s="65">
        <v>8</v>
      </c>
      <c r="C33" s="95" t="s">
        <v>78</v>
      </c>
      <c r="D33" s="197" t="s">
        <v>118</v>
      </c>
      <c r="E33" s="133" t="s">
        <v>39</v>
      </c>
      <c r="F33" s="145">
        <v>1600</v>
      </c>
      <c r="G33" s="426"/>
      <c r="H33" s="183">
        <f t="shared" ref="H33:H34" si="1">F33*G33</f>
        <v>0</v>
      </c>
    </row>
    <row r="34" spans="1:37" s="7" customFormat="1" ht="38.25" customHeight="1" thickBot="1">
      <c r="A34" s="6"/>
      <c r="B34" s="115">
        <v>9</v>
      </c>
      <c r="C34" s="116" t="s">
        <v>95</v>
      </c>
      <c r="D34" s="198" t="s">
        <v>69</v>
      </c>
      <c r="E34" s="164" t="s">
        <v>38</v>
      </c>
      <c r="F34" s="146">
        <v>40.479999999999997</v>
      </c>
      <c r="G34" s="440"/>
      <c r="H34" s="183">
        <f t="shared" si="1"/>
        <v>0</v>
      </c>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s="7" customFormat="1" ht="19.899999999999999" customHeight="1" thickBot="1">
      <c r="A35" s="6"/>
      <c r="B35" s="811" t="s">
        <v>42</v>
      </c>
      <c r="C35" s="812"/>
      <c r="D35" s="812"/>
      <c r="E35" s="812"/>
      <c r="F35" s="812"/>
      <c r="G35" s="813"/>
      <c r="H35" s="766">
        <f>H32+H33+H34</f>
        <v>0</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s="7" customFormat="1" ht="16.149999999999999" customHeight="1" thickBot="1">
      <c r="A36" s="6"/>
      <c r="B36" s="119"/>
      <c r="C36" s="119"/>
      <c r="D36" s="192" t="s">
        <v>43</v>
      </c>
      <c r="E36" s="120"/>
      <c r="F36" s="121"/>
      <c r="G36" s="431"/>
      <c r="H36" s="39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s="18" customFormat="1" ht="56.25" customHeight="1">
      <c r="A37" s="17"/>
      <c r="B37" s="102">
        <v>10</v>
      </c>
      <c r="C37" s="78" t="s">
        <v>79</v>
      </c>
      <c r="D37" s="199" t="s">
        <v>121</v>
      </c>
      <c r="E37" s="99" t="s">
        <v>40</v>
      </c>
      <c r="F37" s="144">
        <v>640.29999999999995</v>
      </c>
      <c r="G37" s="432"/>
      <c r="H37" s="183">
        <f>F37*G37</f>
        <v>0</v>
      </c>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row>
    <row r="38" spans="1:37" s="7" customFormat="1" ht="19.5" thickBot="1">
      <c r="A38" s="6"/>
      <c r="B38" s="122">
        <v>11</v>
      </c>
      <c r="C38" s="123" t="s">
        <v>80</v>
      </c>
      <c r="D38" s="200" t="s">
        <v>106</v>
      </c>
      <c r="E38" s="98" t="s">
        <v>39</v>
      </c>
      <c r="F38" s="147">
        <v>2643.53</v>
      </c>
      <c r="G38" s="433"/>
      <c r="H38" s="183">
        <f>F38*G38</f>
        <v>0</v>
      </c>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s="7" customFormat="1" ht="26.25" customHeight="1" thickBot="1">
      <c r="A39" s="6"/>
      <c r="B39" s="811" t="s">
        <v>44</v>
      </c>
      <c r="C39" s="812"/>
      <c r="D39" s="812"/>
      <c r="E39" s="812"/>
      <c r="F39" s="812"/>
      <c r="G39" s="813"/>
      <c r="H39" s="766">
        <f>H37+H38</f>
        <v>0</v>
      </c>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s="7" customFormat="1" ht="18.75" customHeight="1" thickBot="1">
      <c r="A40" s="6"/>
      <c r="B40" s="43"/>
      <c r="C40" s="44"/>
      <c r="D40" s="201" t="s">
        <v>45</v>
      </c>
      <c r="E40" s="56"/>
      <c r="F40" s="11"/>
      <c r="G40" s="434"/>
      <c r="H40" s="768"/>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s="7" customFormat="1" ht="60.75" customHeight="1">
      <c r="A41" s="6"/>
      <c r="B41" s="9">
        <v>12</v>
      </c>
      <c r="C41" s="94" t="s">
        <v>81</v>
      </c>
      <c r="D41" s="196" t="s">
        <v>359</v>
      </c>
      <c r="E41" s="160" t="s">
        <v>40</v>
      </c>
      <c r="F41" s="148">
        <v>817.53</v>
      </c>
      <c r="G41" s="429"/>
      <c r="H41" s="179">
        <f>F41*G41</f>
        <v>0</v>
      </c>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s="7" customFormat="1" ht="42.75" customHeight="1">
      <c r="A42" s="6"/>
      <c r="B42" s="65">
        <v>13</v>
      </c>
      <c r="C42" s="95" t="s">
        <v>82</v>
      </c>
      <c r="D42" s="197" t="s">
        <v>94</v>
      </c>
      <c r="E42" s="133" t="s">
        <v>39</v>
      </c>
      <c r="F42" s="145">
        <v>2048.44</v>
      </c>
      <c r="G42" s="426"/>
      <c r="H42" s="136">
        <f t="shared" ref="H42:H45" si="2">F42*G42</f>
        <v>0</v>
      </c>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ht="37.5">
      <c r="B43" s="102">
        <v>14</v>
      </c>
      <c r="C43" s="92" t="s">
        <v>83</v>
      </c>
      <c r="D43" s="197" t="s">
        <v>119</v>
      </c>
      <c r="E43" s="133" t="s">
        <v>38</v>
      </c>
      <c r="F43" s="134">
        <v>221</v>
      </c>
      <c r="G43" s="426"/>
      <c r="H43" s="136">
        <f t="shared" ref="H43" si="3">(F43*G43)</f>
        <v>0</v>
      </c>
    </row>
    <row r="44" spans="1:37" s="7" customFormat="1" ht="37.5">
      <c r="A44" s="6"/>
      <c r="B44" s="65">
        <v>15</v>
      </c>
      <c r="C44" s="95" t="s">
        <v>83</v>
      </c>
      <c r="D44" s="197" t="s">
        <v>120</v>
      </c>
      <c r="E44" s="133" t="s">
        <v>38</v>
      </c>
      <c r="F44" s="145">
        <v>221.35</v>
      </c>
      <c r="G44" s="426"/>
      <c r="H44" s="136">
        <f t="shared" si="2"/>
        <v>0</v>
      </c>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ht="55.5" customHeight="1" thickBot="1">
      <c r="A45" s="91"/>
      <c r="B45" s="65">
        <v>16</v>
      </c>
      <c r="C45" s="92" t="s">
        <v>96</v>
      </c>
      <c r="D45" s="93" t="s">
        <v>122</v>
      </c>
      <c r="E45" s="165" t="s">
        <v>39</v>
      </c>
      <c r="F45" s="145">
        <v>137.91</v>
      </c>
      <c r="G45" s="426"/>
      <c r="H45" s="136">
        <f t="shared" si="2"/>
        <v>0</v>
      </c>
      <c r="I45"/>
      <c r="J45"/>
      <c r="K45"/>
      <c r="L45"/>
      <c r="M45"/>
      <c r="N45"/>
      <c r="O45"/>
      <c r="P45"/>
      <c r="Q45"/>
      <c r="R45"/>
      <c r="S45"/>
      <c r="T45"/>
      <c r="U45"/>
      <c r="V45"/>
      <c r="W45"/>
      <c r="X45"/>
      <c r="Y45"/>
      <c r="Z45"/>
      <c r="AA45"/>
      <c r="AB45"/>
      <c r="AC45"/>
      <c r="AD45"/>
      <c r="AE45"/>
      <c r="AF45"/>
      <c r="AG45"/>
      <c r="AH45"/>
      <c r="AI45"/>
      <c r="AJ45"/>
      <c r="AK45"/>
    </row>
    <row r="46" spans="1:37" s="7" customFormat="1" ht="21" customHeight="1" thickBot="1">
      <c r="A46" s="6"/>
      <c r="B46" s="906" t="s">
        <v>46</v>
      </c>
      <c r="C46" s="907"/>
      <c r="D46" s="907"/>
      <c r="E46" s="907"/>
      <c r="F46" s="907"/>
      <c r="G46" s="987"/>
      <c r="H46" s="477">
        <f>SUM(H41:H45)</f>
        <v>0</v>
      </c>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s="6" customFormat="1" ht="20.45" customHeight="1" thickBot="1">
      <c r="B47" s="125"/>
      <c r="C47" s="126"/>
      <c r="D47" s="202" t="s">
        <v>47</v>
      </c>
      <c r="E47" s="117"/>
      <c r="F47" s="120"/>
      <c r="G47" s="513"/>
      <c r="H47" s="769"/>
    </row>
    <row r="48" spans="1:37" s="6" customFormat="1" ht="96.75" customHeight="1">
      <c r="B48" s="102">
        <v>17</v>
      </c>
      <c r="C48" s="124"/>
      <c r="D48" s="203" t="s">
        <v>107</v>
      </c>
      <c r="E48" s="166" t="s">
        <v>38</v>
      </c>
      <c r="F48" s="144">
        <v>179.46</v>
      </c>
      <c r="G48" s="432"/>
      <c r="H48" s="183">
        <f t="shared" ref="H48:H49" si="4">(F48*G48)</f>
        <v>0</v>
      </c>
    </row>
    <row r="49" spans="1:38" s="6" customFormat="1" ht="60.75" customHeight="1" thickBot="1">
      <c r="B49" s="122">
        <v>18</v>
      </c>
      <c r="C49" s="127"/>
      <c r="D49" s="204" t="s">
        <v>123</v>
      </c>
      <c r="E49" s="161" t="s">
        <v>38</v>
      </c>
      <c r="F49" s="147">
        <v>8.4</v>
      </c>
      <c r="G49" s="433"/>
      <c r="H49" s="337">
        <f t="shared" si="4"/>
        <v>0</v>
      </c>
    </row>
    <row r="50" spans="1:38" s="7" customFormat="1" ht="21.75" customHeight="1" thickBot="1">
      <c r="A50" s="6"/>
      <c r="B50" s="988" t="s">
        <v>48</v>
      </c>
      <c r="C50" s="989"/>
      <c r="D50" s="989"/>
      <c r="E50" s="989"/>
      <c r="F50" s="989"/>
      <c r="G50" s="989"/>
      <c r="H50" s="770">
        <f>H48+H49</f>
        <v>0</v>
      </c>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row>
    <row r="51" spans="1:38" s="7" customFormat="1" ht="21.75" customHeight="1" thickBot="1">
      <c r="A51" s="6"/>
      <c r="B51" s="106"/>
      <c r="C51" s="107"/>
      <c r="D51" s="205" t="s">
        <v>108</v>
      </c>
      <c r="E51" s="107"/>
      <c r="F51" s="108"/>
      <c r="G51" s="543"/>
      <c r="H51" s="770"/>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row>
    <row r="52" spans="1:38" s="7" customFormat="1" ht="97.5" customHeight="1">
      <c r="A52" s="6"/>
      <c r="B52" s="102">
        <v>19</v>
      </c>
      <c r="C52" s="103">
        <v>3.2</v>
      </c>
      <c r="D52" s="128" t="s">
        <v>109</v>
      </c>
      <c r="E52" s="166" t="s">
        <v>40</v>
      </c>
      <c r="F52" s="144">
        <v>80.64</v>
      </c>
      <c r="G52" s="432"/>
      <c r="H52" s="771">
        <f>F52*G52</f>
        <v>0</v>
      </c>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row>
    <row r="53" spans="1:38" s="7" customFormat="1" ht="56.25">
      <c r="A53" s="6"/>
      <c r="B53" s="65">
        <v>20</v>
      </c>
      <c r="C53" s="10"/>
      <c r="D53" s="66" t="s">
        <v>130</v>
      </c>
      <c r="E53" s="133" t="s">
        <v>38</v>
      </c>
      <c r="F53" s="145">
        <v>272</v>
      </c>
      <c r="G53" s="426"/>
      <c r="H53" s="771">
        <f t="shared" ref="H53:H62" si="5">F53*G53</f>
        <v>0</v>
      </c>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row>
    <row r="54" spans="1:38" s="7" customFormat="1" ht="61.5" customHeight="1">
      <c r="A54" s="6"/>
      <c r="B54" s="65">
        <v>21</v>
      </c>
      <c r="C54" s="10"/>
      <c r="D54" s="66" t="s">
        <v>110</v>
      </c>
      <c r="E54" s="133" t="s">
        <v>38</v>
      </c>
      <c r="F54" s="145">
        <v>260</v>
      </c>
      <c r="G54" s="426"/>
      <c r="H54" s="771">
        <f t="shared" si="5"/>
        <v>0</v>
      </c>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row>
    <row r="55" spans="1:38" s="7" customFormat="1" ht="45" customHeight="1">
      <c r="A55" s="6"/>
      <c r="B55" s="65">
        <v>22</v>
      </c>
      <c r="C55" s="10"/>
      <c r="D55" s="66" t="s">
        <v>131</v>
      </c>
      <c r="E55" s="133" t="s">
        <v>41</v>
      </c>
      <c r="F55" s="145">
        <v>16</v>
      </c>
      <c r="G55" s="426"/>
      <c r="H55" s="771">
        <f t="shared" si="5"/>
        <v>0</v>
      </c>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row>
    <row r="56" spans="1:38" s="7" customFormat="1" ht="37.5">
      <c r="A56" s="6"/>
      <c r="B56" s="65">
        <v>23</v>
      </c>
      <c r="C56" s="10"/>
      <c r="D56" s="66" t="s">
        <v>390</v>
      </c>
      <c r="E56" s="133" t="s">
        <v>40</v>
      </c>
      <c r="F56" s="145">
        <f>8+3</f>
        <v>11</v>
      </c>
      <c r="G56" s="426"/>
      <c r="H56" s="771">
        <f t="shared" si="5"/>
        <v>0</v>
      </c>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row>
    <row r="57" spans="1:38" s="7" customFormat="1" ht="75">
      <c r="A57" s="6"/>
      <c r="B57" s="65">
        <v>24</v>
      </c>
      <c r="C57" s="10"/>
      <c r="D57" s="66" t="s">
        <v>111</v>
      </c>
      <c r="E57" s="133" t="s">
        <v>41</v>
      </c>
      <c r="F57" s="145">
        <f>3+8</f>
        <v>11</v>
      </c>
      <c r="G57" s="426"/>
      <c r="H57" s="771">
        <f t="shared" si="5"/>
        <v>0</v>
      </c>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row>
    <row r="58" spans="1:38" s="7" customFormat="1" ht="225.75" customHeight="1">
      <c r="A58" s="6"/>
      <c r="B58" s="65">
        <v>25</v>
      </c>
      <c r="C58" s="10"/>
      <c r="D58" s="66" t="s">
        <v>112</v>
      </c>
      <c r="E58" s="133" t="s">
        <v>41</v>
      </c>
      <c r="F58" s="145">
        <f>3+8</f>
        <v>11</v>
      </c>
      <c r="G58" s="426"/>
      <c r="H58" s="772">
        <f t="shared" si="5"/>
        <v>0</v>
      </c>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row>
    <row r="59" spans="1:38" s="129" customFormat="1" ht="96" customHeight="1">
      <c r="A59" s="225"/>
      <c r="B59" s="65">
        <v>26</v>
      </c>
      <c r="C59" s="10"/>
      <c r="D59" s="66" t="s">
        <v>132</v>
      </c>
      <c r="E59" s="133" t="s">
        <v>41</v>
      </c>
      <c r="F59" s="145">
        <v>11</v>
      </c>
      <c r="G59" s="426"/>
      <c r="H59" s="772">
        <f t="shared" si="5"/>
        <v>0</v>
      </c>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7"/>
    </row>
    <row r="60" spans="1:38" s="7" customFormat="1" ht="328.5" customHeight="1">
      <c r="A60" s="6"/>
      <c r="B60" s="65">
        <v>27</v>
      </c>
      <c r="C60" s="10"/>
      <c r="D60" s="66" t="s">
        <v>113</v>
      </c>
      <c r="E60" s="133" t="s">
        <v>41</v>
      </c>
      <c r="F60" s="145">
        <v>2</v>
      </c>
      <c r="G60" s="426"/>
      <c r="H60" s="772">
        <f t="shared" si="5"/>
        <v>0</v>
      </c>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row>
    <row r="61" spans="1:38" s="7" customFormat="1" ht="230.25" customHeight="1">
      <c r="A61" s="6"/>
      <c r="B61" s="65">
        <v>28</v>
      </c>
      <c r="C61" s="10"/>
      <c r="D61" s="66" t="s">
        <v>114</v>
      </c>
      <c r="E61" s="133" t="s">
        <v>41</v>
      </c>
      <c r="F61" s="145">
        <v>11</v>
      </c>
      <c r="G61" s="426"/>
      <c r="H61" s="772">
        <f t="shared" si="5"/>
        <v>0</v>
      </c>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row>
    <row r="62" spans="1:38" s="7" customFormat="1" ht="57" thickBot="1">
      <c r="A62" s="6"/>
      <c r="B62" s="122">
        <v>29</v>
      </c>
      <c r="C62" s="73"/>
      <c r="D62" s="194" t="s">
        <v>116</v>
      </c>
      <c r="E62" s="161" t="s">
        <v>33</v>
      </c>
      <c r="F62" s="147">
        <v>1</v>
      </c>
      <c r="G62" s="433"/>
      <c r="H62" s="773">
        <f t="shared" si="5"/>
        <v>0</v>
      </c>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row>
    <row r="63" spans="1:38" s="7" customFormat="1" ht="21.75" customHeight="1" thickBot="1">
      <c r="A63" s="6"/>
      <c r="B63" s="906" t="s">
        <v>115</v>
      </c>
      <c r="C63" s="907"/>
      <c r="D63" s="907"/>
      <c r="E63" s="907"/>
      <c r="F63" s="907"/>
      <c r="G63" s="987"/>
      <c r="H63" s="774">
        <f>H62+H61+H60+H59+H58+H57+H56+H55+H54+H53+H52</f>
        <v>0</v>
      </c>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row>
    <row r="64" spans="1:38" s="173" customFormat="1" ht="19.5" thickBot="1">
      <c r="A64" s="170"/>
      <c r="B64" s="106"/>
      <c r="C64" s="107"/>
      <c r="D64" s="206" t="s">
        <v>59</v>
      </c>
      <c r="E64" s="171"/>
      <c r="F64" s="107"/>
      <c r="G64" s="543"/>
      <c r="H64" s="184"/>
    </row>
    <row r="65" spans="1:37" s="173" customFormat="1" ht="19.5" thickBot="1">
      <c r="A65" s="170"/>
      <c r="B65" s="174"/>
      <c r="C65" s="175"/>
      <c r="D65" s="207" t="s">
        <v>60</v>
      </c>
      <c r="E65" s="177"/>
      <c r="F65" s="171"/>
      <c r="G65" s="544"/>
      <c r="H65" s="185"/>
    </row>
    <row r="66" spans="1:37" s="173" customFormat="1" ht="56.25">
      <c r="A66" s="170"/>
      <c r="B66" s="96">
        <v>30</v>
      </c>
      <c r="C66" s="94" t="s">
        <v>61</v>
      </c>
      <c r="D66" s="42" t="s">
        <v>124</v>
      </c>
      <c r="E66" s="160" t="s">
        <v>62</v>
      </c>
      <c r="F66" s="68">
        <v>4</v>
      </c>
      <c r="G66" s="429"/>
      <c r="H66" s="179">
        <f>(F66*G66)</f>
        <v>0</v>
      </c>
    </row>
    <row r="67" spans="1:37" s="173" customFormat="1" ht="56.25">
      <c r="A67" s="170"/>
      <c r="B67" s="97">
        <v>31</v>
      </c>
      <c r="C67" s="95" t="s">
        <v>61</v>
      </c>
      <c r="D67" s="8" t="s">
        <v>125</v>
      </c>
      <c r="E67" s="133" t="s">
        <v>62</v>
      </c>
      <c r="F67" s="69">
        <v>8</v>
      </c>
      <c r="G67" s="426"/>
      <c r="H67" s="136">
        <f t="shared" ref="H67:H71" si="6">(F67*G67)</f>
        <v>0</v>
      </c>
    </row>
    <row r="68" spans="1:37" s="173" customFormat="1" ht="56.25">
      <c r="A68" s="170"/>
      <c r="B68" s="97">
        <v>32</v>
      </c>
      <c r="C68" s="95" t="s">
        <v>61</v>
      </c>
      <c r="D68" s="8" t="s">
        <v>126</v>
      </c>
      <c r="E68" s="133" t="s">
        <v>62</v>
      </c>
      <c r="F68" s="69">
        <v>15</v>
      </c>
      <c r="G68" s="426"/>
      <c r="H68" s="136">
        <f>(F68*G68)</f>
        <v>0</v>
      </c>
    </row>
    <row r="69" spans="1:37" s="173" customFormat="1" ht="56.25">
      <c r="A69" s="170"/>
      <c r="B69" s="97">
        <v>33</v>
      </c>
      <c r="C69" s="95" t="s">
        <v>61</v>
      </c>
      <c r="D69" s="8" t="s">
        <v>127</v>
      </c>
      <c r="E69" s="133" t="s">
        <v>62</v>
      </c>
      <c r="F69" s="69">
        <v>2</v>
      </c>
      <c r="G69" s="426"/>
      <c r="H69" s="136">
        <f>(F69*G69)</f>
        <v>0</v>
      </c>
    </row>
    <row r="70" spans="1:37" s="173" customFormat="1" ht="75">
      <c r="A70" s="170"/>
      <c r="B70" s="55">
        <v>34</v>
      </c>
      <c r="C70" s="95" t="s">
        <v>61</v>
      </c>
      <c r="D70" s="8" t="s">
        <v>98</v>
      </c>
      <c r="E70" s="133" t="s">
        <v>38</v>
      </c>
      <c r="F70" s="69">
        <v>52.8</v>
      </c>
      <c r="G70" s="426"/>
      <c r="H70" s="136">
        <f t="shared" si="6"/>
        <v>0</v>
      </c>
    </row>
    <row r="71" spans="1:37" s="173" customFormat="1" ht="57" thickBot="1">
      <c r="A71" s="170"/>
      <c r="B71" s="97">
        <v>35</v>
      </c>
      <c r="C71" s="95" t="s">
        <v>99</v>
      </c>
      <c r="D71" s="8" t="s">
        <v>128</v>
      </c>
      <c r="E71" s="161" t="s">
        <v>40</v>
      </c>
      <c r="F71" s="69">
        <v>1.92</v>
      </c>
      <c r="G71" s="426"/>
      <c r="H71" s="136">
        <f t="shared" si="6"/>
        <v>0</v>
      </c>
    </row>
    <row r="72" spans="1:37" s="173" customFormat="1" ht="19.5" thickBot="1">
      <c r="A72" s="170"/>
      <c r="B72" s="180"/>
      <c r="C72" s="181"/>
      <c r="D72" s="206" t="s">
        <v>63</v>
      </c>
      <c r="E72" s="182"/>
      <c r="F72" s="80"/>
      <c r="G72" s="486"/>
      <c r="H72" s="186"/>
    </row>
    <row r="73" spans="1:37" s="173" customFormat="1" ht="56.25">
      <c r="A73" s="170"/>
      <c r="B73" s="77">
        <v>36</v>
      </c>
      <c r="C73" s="78" t="s">
        <v>84</v>
      </c>
      <c r="D73" s="70" t="s">
        <v>100</v>
      </c>
      <c r="E73" s="166" t="s">
        <v>39</v>
      </c>
      <c r="F73" s="79">
        <v>155.33000000000001</v>
      </c>
      <c r="G73" s="432"/>
      <c r="H73" s="183">
        <f t="shared" ref="H73:H74" si="7">(F73*G73)</f>
        <v>0</v>
      </c>
    </row>
    <row r="74" spans="1:37" s="173" customFormat="1" ht="57" thickBot="1">
      <c r="A74" s="170"/>
      <c r="B74" s="97">
        <v>37</v>
      </c>
      <c r="C74" s="95" t="s">
        <v>84</v>
      </c>
      <c r="D74" s="8" t="s">
        <v>393</v>
      </c>
      <c r="E74" s="133" t="s">
        <v>39</v>
      </c>
      <c r="F74" s="69">
        <v>13</v>
      </c>
      <c r="G74" s="426"/>
      <c r="H74" s="136">
        <f t="shared" si="7"/>
        <v>0</v>
      </c>
    </row>
    <row r="75" spans="1:37" s="173" customFormat="1" ht="19.5" thickBot="1">
      <c r="A75" s="170"/>
      <c r="B75" s="180"/>
      <c r="C75" s="181"/>
      <c r="D75" s="206" t="s">
        <v>64</v>
      </c>
      <c r="E75" s="182"/>
      <c r="F75" s="80"/>
      <c r="G75" s="486"/>
      <c r="H75" s="186"/>
    </row>
    <row r="76" spans="1:37" ht="78.75" customHeight="1">
      <c r="A76" s="2"/>
      <c r="B76" s="55">
        <v>38</v>
      </c>
      <c r="C76" s="95" t="s">
        <v>86</v>
      </c>
      <c r="D76" s="8" t="s">
        <v>129</v>
      </c>
      <c r="E76" s="19" t="s">
        <v>62</v>
      </c>
      <c r="F76" s="69">
        <v>2</v>
      </c>
      <c r="G76" s="426"/>
      <c r="H76" s="136">
        <f t="shared" ref="H76:H79" si="8">(F76*G76)</f>
        <v>0</v>
      </c>
      <c r="I76"/>
      <c r="J76"/>
      <c r="K76"/>
      <c r="L76"/>
      <c r="M76"/>
      <c r="N76"/>
      <c r="O76"/>
      <c r="P76"/>
      <c r="Q76"/>
      <c r="R76"/>
      <c r="S76"/>
      <c r="T76"/>
      <c r="U76"/>
      <c r="V76"/>
      <c r="W76"/>
      <c r="X76"/>
      <c r="Y76"/>
      <c r="Z76"/>
      <c r="AA76"/>
      <c r="AB76"/>
      <c r="AC76"/>
      <c r="AD76"/>
      <c r="AE76"/>
      <c r="AF76"/>
      <c r="AG76"/>
      <c r="AH76"/>
      <c r="AI76"/>
      <c r="AJ76"/>
      <c r="AK76"/>
    </row>
    <row r="77" spans="1:37" s="173" customFormat="1" ht="37.5">
      <c r="A77" s="170"/>
      <c r="B77" s="82">
        <v>39</v>
      </c>
      <c r="C77" s="95" t="s">
        <v>86</v>
      </c>
      <c r="D77" s="8" t="s">
        <v>396</v>
      </c>
      <c r="E77" s="133" t="s">
        <v>38</v>
      </c>
      <c r="F77" s="69">
        <v>190</v>
      </c>
      <c r="G77" s="426"/>
      <c r="H77" s="136">
        <f t="shared" si="8"/>
        <v>0</v>
      </c>
    </row>
    <row r="78" spans="1:37" s="173" customFormat="1" ht="39" customHeight="1">
      <c r="A78" s="170"/>
      <c r="B78" s="55">
        <v>40</v>
      </c>
      <c r="C78" s="95" t="s">
        <v>86</v>
      </c>
      <c r="D78" s="8" t="s">
        <v>395</v>
      </c>
      <c r="E78" s="133" t="s">
        <v>62</v>
      </c>
      <c r="F78" s="69">
        <v>4</v>
      </c>
      <c r="G78" s="426"/>
      <c r="H78" s="136">
        <f t="shared" si="8"/>
        <v>0</v>
      </c>
    </row>
    <row r="79" spans="1:37" s="173" customFormat="1" ht="56.25" customHeight="1">
      <c r="A79" s="170"/>
      <c r="B79" s="82">
        <v>41</v>
      </c>
      <c r="C79" s="10"/>
      <c r="D79" s="8" t="s">
        <v>394</v>
      </c>
      <c r="E79" s="133" t="s">
        <v>62</v>
      </c>
      <c r="F79" s="69">
        <v>28</v>
      </c>
      <c r="G79" s="426"/>
      <c r="H79" s="136">
        <f t="shared" si="8"/>
        <v>0</v>
      </c>
    </row>
    <row r="80" spans="1:37" ht="75.75" thickBot="1">
      <c r="A80" s="2"/>
      <c r="B80" s="791">
        <v>42</v>
      </c>
      <c r="C80" s="73"/>
      <c r="D80" s="74" t="s">
        <v>397</v>
      </c>
      <c r="E80" s="98" t="s">
        <v>62</v>
      </c>
      <c r="F80" s="75">
        <v>8</v>
      </c>
      <c r="G80" s="76"/>
      <c r="H80" s="337">
        <f>(F80*G80)</f>
        <v>0</v>
      </c>
      <c r="I80"/>
      <c r="J80"/>
      <c r="K80"/>
      <c r="L80"/>
      <c r="M80"/>
      <c r="N80"/>
      <c r="O80"/>
      <c r="P80"/>
      <c r="Q80"/>
      <c r="R80"/>
      <c r="S80"/>
      <c r="T80"/>
      <c r="U80"/>
      <c r="V80"/>
      <c r="W80"/>
      <c r="X80"/>
      <c r="Y80"/>
      <c r="Z80"/>
      <c r="AA80"/>
      <c r="AB80"/>
      <c r="AC80"/>
      <c r="AD80"/>
      <c r="AE80"/>
      <c r="AF80"/>
      <c r="AG80"/>
      <c r="AH80"/>
      <c r="AI80"/>
      <c r="AJ80"/>
      <c r="AK80"/>
    </row>
    <row r="81" spans="1:8" s="173" customFormat="1" ht="19.5" thickBot="1">
      <c r="A81" s="170"/>
      <c r="B81" s="981" t="s">
        <v>65</v>
      </c>
      <c r="C81" s="982"/>
      <c r="D81" s="982"/>
      <c r="E81" s="982"/>
      <c r="F81" s="982"/>
      <c r="G81" s="983"/>
      <c r="H81" s="186">
        <f>SUM(H66:H80)</f>
        <v>0</v>
      </c>
    </row>
    <row r="82" spans="1:8" ht="19.5" thickBot="1">
      <c r="E82" s="167"/>
    </row>
    <row r="83" spans="1:8" ht="23.25" customHeight="1" thickBot="1">
      <c r="A83" s="12"/>
      <c r="B83" s="111"/>
      <c r="C83" s="230"/>
      <c r="D83" s="986" t="s">
        <v>135</v>
      </c>
      <c r="E83" s="986"/>
      <c r="F83" s="986"/>
      <c r="G83" s="986"/>
      <c r="H83" s="397"/>
    </row>
    <row r="84" spans="1:8" ht="18.75">
      <c r="A84" s="12"/>
      <c r="B84" s="226"/>
      <c r="C84" s="103"/>
      <c r="D84" s="227" t="s">
        <v>49</v>
      </c>
      <c r="E84" s="228"/>
      <c r="F84" s="229"/>
      <c r="G84" s="545"/>
      <c r="H84" s="775">
        <f>H30</f>
        <v>0</v>
      </c>
    </row>
    <row r="85" spans="1:8" ht="18.75">
      <c r="A85" s="12"/>
      <c r="B85" s="33"/>
      <c r="C85" s="10"/>
      <c r="D85" s="209" t="s">
        <v>50</v>
      </c>
      <c r="E85" s="149"/>
      <c r="F85" s="156"/>
      <c r="G85" s="546"/>
      <c r="H85" s="468">
        <f>H35</f>
        <v>0</v>
      </c>
    </row>
    <row r="86" spans="1:8" s="2" customFormat="1" ht="18.75">
      <c r="A86" s="12"/>
      <c r="B86" s="51"/>
      <c r="C86" s="52"/>
      <c r="D86" s="209" t="s">
        <v>51</v>
      </c>
      <c r="E86" s="149"/>
      <c r="F86" s="156"/>
      <c r="G86" s="546"/>
      <c r="H86" s="468">
        <f>H39</f>
        <v>0</v>
      </c>
    </row>
    <row r="87" spans="1:8" s="2" customFormat="1" ht="18.75">
      <c r="A87" s="1"/>
      <c r="B87" s="13"/>
      <c r="C87" s="8"/>
      <c r="D87" s="210" t="s">
        <v>52</v>
      </c>
      <c r="E87" s="149"/>
      <c r="F87" s="156"/>
      <c r="G87" s="546"/>
      <c r="H87" s="468">
        <f>H46</f>
        <v>0</v>
      </c>
    </row>
    <row r="88" spans="1:8" s="2" customFormat="1" ht="18.75">
      <c r="A88" s="1"/>
      <c r="B88" s="13"/>
      <c r="C88" s="8"/>
      <c r="D88" s="210" t="s">
        <v>53</v>
      </c>
      <c r="E88" s="149"/>
      <c r="F88" s="156"/>
      <c r="G88" s="546"/>
      <c r="H88" s="468">
        <f>H50</f>
        <v>0</v>
      </c>
    </row>
    <row r="89" spans="1:8" s="2" customFormat="1" ht="18.75">
      <c r="A89" s="1"/>
      <c r="B89" s="13"/>
      <c r="C89" s="8"/>
      <c r="D89" s="210" t="s">
        <v>117</v>
      </c>
      <c r="E89" s="149"/>
      <c r="F89" s="156"/>
      <c r="G89" s="546"/>
      <c r="H89" s="468">
        <f>H63</f>
        <v>0</v>
      </c>
    </row>
    <row r="90" spans="1:8" s="2" customFormat="1" ht="21" customHeight="1">
      <c r="A90" s="1"/>
      <c r="B90" s="13"/>
      <c r="C90" s="8"/>
      <c r="D90" s="209" t="s">
        <v>133</v>
      </c>
      <c r="E90" s="149"/>
      <c r="F90" s="149"/>
      <c r="G90" s="546"/>
      <c r="H90" s="468">
        <f>SUM(H81)</f>
        <v>0</v>
      </c>
    </row>
    <row r="91" spans="1:8" s="83" customFormat="1" ht="21" customHeight="1" thickBot="1">
      <c r="B91" s="220"/>
      <c r="C91" s="221"/>
      <c r="D91" s="222" t="s">
        <v>134</v>
      </c>
      <c r="E91" s="222"/>
      <c r="F91" s="223"/>
      <c r="G91" s="547"/>
      <c r="H91" s="224">
        <f>SUM(H84:H90)</f>
        <v>0</v>
      </c>
    </row>
    <row r="92" spans="1:8" s="83" customFormat="1" ht="20.100000000000001" customHeight="1" thickBot="1">
      <c r="B92" s="211"/>
      <c r="C92" s="211"/>
      <c r="D92" s="212"/>
      <c r="E92" s="213"/>
      <c r="F92" s="219"/>
      <c r="G92" s="548"/>
      <c r="H92" s="214"/>
    </row>
    <row r="93" spans="1:8" s="83" customFormat="1" ht="19.5" customHeight="1" thickBot="1">
      <c r="B93" s="893" t="s">
        <v>137</v>
      </c>
      <c r="C93" s="894"/>
      <c r="D93" s="894"/>
      <c r="E93" s="894"/>
      <c r="F93" s="894"/>
      <c r="G93" s="894"/>
      <c r="H93" s="895"/>
    </row>
    <row r="94" spans="1:8" s="83" customFormat="1" ht="19.5" thickBot="1">
      <c r="B94" s="864"/>
      <c r="C94" s="865"/>
      <c r="D94" s="885" t="s">
        <v>136</v>
      </c>
      <c r="E94" s="885"/>
      <c r="F94" s="885"/>
      <c r="G94" s="886"/>
      <c r="H94" s="218">
        <f>H91</f>
        <v>0</v>
      </c>
    </row>
    <row r="95" spans="1:8" s="83" customFormat="1" ht="16.899999999999999" customHeight="1" thickBot="1">
      <c r="B95" s="864"/>
      <c r="C95" s="865"/>
      <c r="D95" s="866" t="s">
        <v>138</v>
      </c>
      <c r="E95" s="866"/>
      <c r="F95" s="866"/>
      <c r="G95" s="867"/>
      <c r="H95" s="218">
        <f>SUM(H94:H94)</f>
        <v>0</v>
      </c>
    </row>
    <row r="96" spans="1:8">
      <c r="D96" s="208" t="s">
        <v>54</v>
      </c>
    </row>
    <row r="97" spans="1:37" ht="18.75">
      <c r="A97" s="83"/>
      <c r="B97" s="84"/>
      <c r="C97" s="84"/>
      <c r="D97" s="85" t="s">
        <v>91</v>
      </c>
      <c r="E97" s="169"/>
      <c r="F97" s="157"/>
      <c r="G97" s="139"/>
      <c r="H97" s="761"/>
      <c r="I97"/>
      <c r="J97"/>
      <c r="K97"/>
      <c r="L97"/>
      <c r="M97"/>
      <c r="N97"/>
      <c r="O97"/>
      <c r="P97"/>
      <c r="Q97"/>
      <c r="R97"/>
      <c r="S97"/>
      <c r="T97"/>
      <c r="U97"/>
      <c r="V97"/>
      <c r="W97"/>
      <c r="X97"/>
      <c r="Y97"/>
      <c r="Z97"/>
      <c r="AA97"/>
      <c r="AB97"/>
      <c r="AC97"/>
      <c r="AD97"/>
      <c r="AE97"/>
      <c r="AF97"/>
      <c r="AG97"/>
      <c r="AH97"/>
      <c r="AI97"/>
      <c r="AJ97"/>
      <c r="AK97"/>
    </row>
    <row r="98" spans="1:37" ht="18.75">
      <c r="A98" s="83"/>
      <c r="B98" s="84"/>
      <c r="C98" s="84"/>
      <c r="D98" s="85" t="s">
        <v>92</v>
      </c>
      <c r="E98" s="169"/>
      <c r="F98" s="157"/>
      <c r="G98" s="139"/>
      <c r="H98" s="761"/>
      <c r="I98"/>
      <c r="J98"/>
      <c r="K98"/>
      <c r="L98"/>
      <c r="M98"/>
      <c r="N98"/>
      <c r="O98"/>
      <c r="P98"/>
      <c r="Q98"/>
      <c r="R98"/>
      <c r="S98"/>
      <c r="T98"/>
      <c r="U98"/>
      <c r="V98"/>
      <c r="W98"/>
      <c r="X98"/>
      <c r="Y98"/>
      <c r="Z98"/>
      <c r="AA98"/>
      <c r="AB98"/>
      <c r="AC98"/>
      <c r="AD98"/>
      <c r="AE98"/>
      <c r="AF98"/>
      <c r="AG98"/>
      <c r="AH98"/>
      <c r="AI98"/>
      <c r="AJ98"/>
      <c r="AK98"/>
    </row>
    <row r="99" spans="1:37" ht="18.75">
      <c r="A99" s="83"/>
      <c r="B99" s="84"/>
      <c r="C99" s="84"/>
      <c r="D99" s="85" t="s">
        <v>93</v>
      </c>
      <c r="E99" s="169"/>
      <c r="F99" s="157"/>
      <c r="G99" s="139"/>
      <c r="H99" s="761"/>
      <c r="I99"/>
      <c r="J99"/>
      <c r="K99"/>
      <c r="L99"/>
      <c r="M99"/>
      <c r="N99"/>
      <c r="O99"/>
      <c r="P99"/>
      <c r="Q99"/>
      <c r="R99"/>
      <c r="S99"/>
      <c r="T99"/>
      <c r="U99"/>
      <c r="V99"/>
      <c r="W99"/>
      <c r="X99"/>
      <c r="Y99"/>
      <c r="Z99"/>
      <c r="AA99"/>
      <c r="AB99"/>
      <c r="AC99"/>
      <c r="AD99"/>
      <c r="AE99"/>
      <c r="AF99"/>
      <c r="AG99"/>
      <c r="AH99"/>
      <c r="AI99"/>
      <c r="AJ99"/>
      <c r="AK99"/>
    </row>
  </sheetData>
  <mergeCells count="32">
    <mergeCell ref="D13:H13"/>
    <mergeCell ref="B1:H1"/>
    <mergeCell ref="B2:H2"/>
    <mergeCell ref="B3:H3"/>
    <mergeCell ref="D4:H4"/>
    <mergeCell ref="D5:H5"/>
    <mergeCell ref="D6:H6"/>
    <mergeCell ref="D7:H7"/>
    <mergeCell ref="D8:H8"/>
    <mergeCell ref="D9:H9"/>
    <mergeCell ref="D10:H10"/>
    <mergeCell ref="D11:H11"/>
    <mergeCell ref="D12:H12"/>
    <mergeCell ref="D83:G83"/>
    <mergeCell ref="E30:G30"/>
    <mergeCell ref="D14:H14"/>
    <mergeCell ref="D15:H15"/>
    <mergeCell ref="D16:H16"/>
    <mergeCell ref="D17:H17"/>
    <mergeCell ref="D18:H18"/>
    <mergeCell ref="D19:H19"/>
    <mergeCell ref="B35:G35"/>
    <mergeCell ref="B39:G39"/>
    <mergeCell ref="B46:G46"/>
    <mergeCell ref="B50:G50"/>
    <mergeCell ref="B63:G63"/>
    <mergeCell ref="B81:G81"/>
    <mergeCell ref="B93:H93"/>
    <mergeCell ref="B94:C94"/>
    <mergeCell ref="D94:G94"/>
    <mergeCell ref="B95:C95"/>
    <mergeCell ref="D95:G95"/>
  </mergeCells>
  <phoneticPr fontId="19" type="noConversion"/>
  <pageMargins left="0.70866141732283472" right="0.70866141732283472" top="0.74803149606299213" bottom="0.74803149606299213" header="0.31496062992125984" footer="0.31496062992125984"/>
  <pageSetup paperSize="9" scale="58" fitToHeight="0" orientation="portrait" r:id="rId1"/>
  <headerFooter>
    <oddHeader>&amp;CБАРАЊЕ ЗА ПОНУДИ - Тендер 3 - Дел ... - Анекс 1
Реф. Бр.: LRCP-9034-MK-RFB-A.2.1.3 - Тендер 3 - Дел ..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...&amp;CРеконструкција на ул....&amp;R&amp;P/&amp;N</oddFooter>
  </headerFooter>
  <rowBreaks count="3" manualBreakCount="3">
    <brk id="19" max="7" man="1"/>
    <brk id="39" max="7" man="1"/>
    <brk id="46" max="7"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26"/>
  <sheetViews>
    <sheetView view="pageBreakPreview" topLeftCell="A5" zoomScaleNormal="100" zoomScaleSheetLayoutView="100" workbookViewId="0">
      <selection activeCell="B10" sqref="B10:G10"/>
    </sheetView>
  </sheetViews>
  <sheetFormatPr defaultRowHeight="15.75"/>
  <cols>
    <col min="1" max="1" width="6.28515625" customWidth="1"/>
    <col min="2" max="6" width="9.140625" style="16" customWidth="1"/>
    <col min="7" max="7" width="13.7109375" style="16" customWidth="1"/>
    <col min="8" max="8" width="23" style="16" customWidth="1"/>
    <col min="9" max="9" width="27.85546875" customWidth="1"/>
    <col min="10" max="10" width="22.140625" customWidth="1"/>
    <col min="249" max="249" width="6.28515625" customWidth="1"/>
    <col min="250" max="254" width="9.140625" customWidth="1"/>
    <col min="255" max="255" width="20.85546875" customWidth="1"/>
    <col min="256" max="256" width="25" customWidth="1"/>
    <col min="505" max="505" width="6.28515625" customWidth="1"/>
    <col min="506" max="510" width="9.140625" customWidth="1"/>
    <col min="511" max="511" width="20.85546875" customWidth="1"/>
    <col min="512" max="512" width="25" customWidth="1"/>
    <col min="761" max="761" width="6.28515625" customWidth="1"/>
    <col min="762" max="766" width="9.140625" customWidth="1"/>
    <col min="767" max="767" width="20.85546875" customWidth="1"/>
    <col min="768" max="768" width="25" customWidth="1"/>
    <col min="1017" max="1017" width="6.28515625" customWidth="1"/>
    <col min="1018" max="1022" width="9.140625" customWidth="1"/>
    <col min="1023" max="1023" width="20.85546875" customWidth="1"/>
    <col min="1024" max="1024" width="25" customWidth="1"/>
    <col min="1273" max="1273" width="6.28515625" customWidth="1"/>
    <col min="1274" max="1278" width="9.140625" customWidth="1"/>
    <col min="1279" max="1279" width="20.85546875" customWidth="1"/>
    <col min="1280" max="1280" width="25" customWidth="1"/>
    <col min="1529" max="1529" width="6.28515625" customWidth="1"/>
    <col min="1530" max="1534" width="9.140625" customWidth="1"/>
    <col min="1535" max="1535" width="20.85546875" customWidth="1"/>
    <col min="1536" max="1536" width="25" customWidth="1"/>
    <col min="1785" max="1785" width="6.28515625" customWidth="1"/>
    <col min="1786" max="1790" width="9.140625" customWidth="1"/>
    <col min="1791" max="1791" width="20.85546875" customWidth="1"/>
    <col min="1792" max="1792" width="25" customWidth="1"/>
    <col min="2041" max="2041" width="6.28515625" customWidth="1"/>
    <col min="2042" max="2046" width="9.140625" customWidth="1"/>
    <col min="2047" max="2047" width="20.85546875" customWidth="1"/>
    <col min="2048" max="2048" width="25" customWidth="1"/>
    <col min="2297" max="2297" width="6.28515625" customWidth="1"/>
    <col min="2298" max="2302" width="9.140625" customWidth="1"/>
    <col min="2303" max="2303" width="20.85546875" customWidth="1"/>
    <col min="2304" max="2304" width="25" customWidth="1"/>
    <col min="2553" max="2553" width="6.28515625" customWidth="1"/>
    <col min="2554" max="2558" width="9.140625" customWidth="1"/>
    <col min="2559" max="2559" width="20.85546875" customWidth="1"/>
    <col min="2560" max="2560" width="25" customWidth="1"/>
    <col min="2809" max="2809" width="6.28515625" customWidth="1"/>
    <col min="2810" max="2814" width="9.140625" customWidth="1"/>
    <col min="2815" max="2815" width="20.85546875" customWidth="1"/>
    <col min="2816" max="2816" width="25" customWidth="1"/>
    <col min="3065" max="3065" width="6.28515625" customWidth="1"/>
    <col min="3066" max="3070" width="9.140625" customWidth="1"/>
    <col min="3071" max="3071" width="20.85546875" customWidth="1"/>
    <col min="3072" max="3072" width="25" customWidth="1"/>
    <col min="3321" max="3321" width="6.28515625" customWidth="1"/>
    <col min="3322" max="3326" width="9.140625" customWidth="1"/>
    <col min="3327" max="3327" width="20.85546875" customWidth="1"/>
    <col min="3328" max="3328" width="25" customWidth="1"/>
    <col min="3577" max="3577" width="6.28515625" customWidth="1"/>
    <col min="3578" max="3582" width="9.140625" customWidth="1"/>
    <col min="3583" max="3583" width="20.85546875" customWidth="1"/>
    <col min="3584" max="3584" width="25" customWidth="1"/>
    <col min="3833" max="3833" width="6.28515625" customWidth="1"/>
    <col min="3834" max="3838" width="9.140625" customWidth="1"/>
    <col min="3839" max="3839" width="20.85546875" customWidth="1"/>
    <col min="3840" max="3840" width="25" customWidth="1"/>
    <col min="4089" max="4089" width="6.28515625" customWidth="1"/>
    <col min="4090" max="4094" width="9.140625" customWidth="1"/>
    <col min="4095" max="4095" width="20.85546875" customWidth="1"/>
    <col min="4096" max="4096" width="25" customWidth="1"/>
    <col min="4345" max="4345" width="6.28515625" customWidth="1"/>
    <col min="4346" max="4350" width="9.140625" customWidth="1"/>
    <col min="4351" max="4351" width="20.85546875" customWidth="1"/>
    <col min="4352" max="4352" width="25" customWidth="1"/>
    <col min="4601" max="4601" width="6.28515625" customWidth="1"/>
    <col min="4602" max="4606" width="9.140625" customWidth="1"/>
    <col min="4607" max="4607" width="20.85546875" customWidth="1"/>
    <col min="4608" max="4608" width="25" customWidth="1"/>
    <col min="4857" max="4857" width="6.28515625" customWidth="1"/>
    <col min="4858" max="4862" width="9.140625" customWidth="1"/>
    <col min="4863" max="4863" width="20.85546875" customWidth="1"/>
    <col min="4864" max="4864" width="25" customWidth="1"/>
    <col min="5113" max="5113" width="6.28515625" customWidth="1"/>
    <col min="5114" max="5118" width="9.140625" customWidth="1"/>
    <col min="5119" max="5119" width="20.85546875" customWidth="1"/>
    <col min="5120" max="5120" width="25" customWidth="1"/>
    <col min="5369" max="5369" width="6.28515625" customWidth="1"/>
    <col min="5370" max="5374" width="9.140625" customWidth="1"/>
    <col min="5375" max="5375" width="20.85546875" customWidth="1"/>
    <col min="5376" max="5376" width="25" customWidth="1"/>
    <col min="5625" max="5625" width="6.28515625" customWidth="1"/>
    <col min="5626" max="5630" width="9.140625" customWidth="1"/>
    <col min="5631" max="5631" width="20.85546875" customWidth="1"/>
    <col min="5632" max="5632" width="25" customWidth="1"/>
    <col min="5881" max="5881" width="6.28515625" customWidth="1"/>
    <col min="5882" max="5886" width="9.140625" customWidth="1"/>
    <col min="5887" max="5887" width="20.85546875" customWidth="1"/>
    <col min="5888" max="5888" width="25" customWidth="1"/>
    <col min="6137" max="6137" width="6.28515625" customWidth="1"/>
    <col min="6138" max="6142" width="9.140625" customWidth="1"/>
    <col min="6143" max="6143" width="20.85546875" customWidth="1"/>
    <col min="6144" max="6144" width="25" customWidth="1"/>
    <col min="6393" max="6393" width="6.28515625" customWidth="1"/>
    <col min="6394" max="6398" width="9.140625" customWidth="1"/>
    <col min="6399" max="6399" width="20.85546875" customWidth="1"/>
    <col min="6400" max="6400" width="25" customWidth="1"/>
    <col min="6649" max="6649" width="6.28515625" customWidth="1"/>
    <col min="6650" max="6654" width="9.140625" customWidth="1"/>
    <col min="6655" max="6655" width="20.85546875" customWidth="1"/>
    <col min="6656" max="6656" width="25" customWidth="1"/>
    <col min="6905" max="6905" width="6.28515625" customWidth="1"/>
    <col min="6906" max="6910" width="9.140625" customWidth="1"/>
    <col min="6911" max="6911" width="20.85546875" customWidth="1"/>
    <col min="6912" max="6912" width="25" customWidth="1"/>
    <col min="7161" max="7161" width="6.28515625" customWidth="1"/>
    <col min="7162" max="7166" width="9.140625" customWidth="1"/>
    <col min="7167" max="7167" width="20.85546875" customWidth="1"/>
    <col min="7168" max="7168" width="25" customWidth="1"/>
    <col min="7417" max="7417" width="6.28515625" customWidth="1"/>
    <col min="7418" max="7422" width="9.140625" customWidth="1"/>
    <col min="7423" max="7423" width="20.85546875" customWidth="1"/>
    <col min="7424" max="7424" width="25" customWidth="1"/>
    <col min="7673" max="7673" width="6.28515625" customWidth="1"/>
    <col min="7674" max="7678" width="9.140625" customWidth="1"/>
    <col min="7679" max="7679" width="20.85546875" customWidth="1"/>
    <col min="7680" max="7680" width="25" customWidth="1"/>
    <col min="7929" max="7929" width="6.28515625" customWidth="1"/>
    <col min="7930" max="7934" width="9.140625" customWidth="1"/>
    <col min="7935" max="7935" width="20.85546875" customWidth="1"/>
    <col min="7936" max="7936" width="25" customWidth="1"/>
    <col min="8185" max="8185" width="6.28515625" customWidth="1"/>
    <col min="8186" max="8190" width="9.140625" customWidth="1"/>
    <col min="8191" max="8191" width="20.85546875" customWidth="1"/>
    <col min="8192" max="8192" width="25" customWidth="1"/>
    <col min="8441" max="8441" width="6.28515625" customWidth="1"/>
    <col min="8442" max="8446" width="9.140625" customWidth="1"/>
    <col min="8447" max="8447" width="20.85546875" customWidth="1"/>
    <col min="8448" max="8448" width="25" customWidth="1"/>
    <col min="8697" max="8697" width="6.28515625" customWidth="1"/>
    <col min="8698" max="8702" width="9.140625" customWidth="1"/>
    <col min="8703" max="8703" width="20.85546875" customWidth="1"/>
    <col min="8704" max="8704" width="25" customWidth="1"/>
    <col min="8953" max="8953" width="6.28515625" customWidth="1"/>
    <col min="8954" max="8958" width="9.140625" customWidth="1"/>
    <col min="8959" max="8959" width="20.85546875" customWidth="1"/>
    <col min="8960" max="8960" width="25" customWidth="1"/>
    <col min="9209" max="9209" width="6.28515625" customWidth="1"/>
    <col min="9210" max="9214" width="9.140625" customWidth="1"/>
    <col min="9215" max="9215" width="20.85546875" customWidth="1"/>
    <col min="9216" max="9216" width="25" customWidth="1"/>
    <col min="9465" max="9465" width="6.28515625" customWidth="1"/>
    <col min="9466" max="9470" width="9.140625" customWidth="1"/>
    <col min="9471" max="9471" width="20.85546875" customWidth="1"/>
    <col min="9472" max="9472" width="25" customWidth="1"/>
    <col min="9721" max="9721" width="6.28515625" customWidth="1"/>
    <col min="9722" max="9726" width="9.140625" customWidth="1"/>
    <col min="9727" max="9727" width="20.85546875" customWidth="1"/>
    <col min="9728" max="9728" width="25" customWidth="1"/>
    <col min="9977" max="9977" width="6.28515625" customWidth="1"/>
    <col min="9978" max="9982" width="9.140625" customWidth="1"/>
    <col min="9983" max="9983" width="20.85546875" customWidth="1"/>
    <col min="9984" max="9984" width="25" customWidth="1"/>
    <col min="10233" max="10233" width="6.28515625" customWidth="1"/>
    <col min="10234" max="10238" width="9.140625" customWidth="1"/>
    <col min="10239" max="10239" width="20.85546875" customWidth="1"/>
    <col min="10240" max="10240" width="25" customWidth="1"/>
    <col min="10489" max="10489" width="6.28515625" customWidth="1"/>
    <col min="10490" max="10494" width="9.140625" customWidth="1"/>
    <col min="10495" max="10495" width="20.85546875" customWidth="1"/>
    <col min="10496" max="10496" width="25" customWidth="1"/>
    <col min="10745" max="10745" width="6.28515625" customWidth="1"/>
    <col min="10746" max="10750" width="9.140625" customWidth="1"/>
    <col min="10751" max="10751" width="20.85546875" customWidth="1"/>
    <col min="10752" max="10752" width="25" customWidth="1"/>
    <col min="11001" max="11001" width="6.28515625" customWidth="1"/>
    <col min="11002" max="11006" width="9.140625" customWidth="1"/>
    <col min="11007" max="11007" width="20.85546875" customWidth="1"/>
    <col min="11008" max="11008" width="25" customWidth="1"/>
    <col min="11257" max="11257" width="6.28515625" customWidth="1"/>
    <col min="11258" max="11262" width="9.140625" customWidth="1"/>
    <col min="11263" max="11263" width="20.85546875" customWidth="1"/>
    <col min="11264" max="11264" width="25" customWidth="1"/>
    <col min="11513" max="11513" width="6.28515625" customWidth="1"/>
    <col min="11514" max="11518" width="9.140625" customWidth="1"/>
    <col min="11519" max="11519" width="20.85546875" customWidth="1"/>
    <col min="11520" max="11520" width="25" customWidth="1"/>
    <col min="11769" max="11769" width="6.28515625" customWidth="1"/>
    <col min="11770" max="11774" width="9.140625" customWidth="1"/>
    <col min="11775" max="11775" width="20.85546875" customWidth="1"/>
    <col min="11776" max="11776" width="25" customWidth="1"/>
    <col min="12025" max="12025" width="6.28515625" customWidth="1"/>
    <col min="12026" max="12030" width="9.140625" customWidth="1"/>
    <col min="12031" max="12031" width="20.85546875" customWidth="1"/>
    <col min="12032" max="12032" width="25" customWidth="1"/>
    <col min="12281" max="12281" width="6.28515625" customWidth="1"/>
    <col min="12282" max="12286" width="9.140625" customWidth="1"/>
    <col min="12287" max="12287" width="20.85546875" customWidth="1"/>
    <col min="12288" max="12288" width="25" customWidth="1"/>
    <col min="12537" max="12537" width="6.28515625" customWidth="1"/>
    <col min="12538" max="12542" width="9.140625" customWidth="1"/>
    <col min="12543" max="12543" width="20.85546875" customWidth="1"/>
    <col min="12544" max="12544" width="25" customWidth="1"/>
    <col min="12793" max="12793" width="6.28515625" customWidth="1"/>
    <col min="12794" max="12798" width="9.140625" customWidth="1"/>
    <col min="12799" max="12799" width="20.85546875" customWidth="1"/>
    <col min="12800" max="12800" width="25" customWidth="1"/>
    <col min="13049" max="13049" width="6.28515625" customWidth="1"/>
    <col min="13050" max="13054" width="9.140625" customWidth="1"/>
    <col min="13055" max="13055" width="20.85546875" customWidth="1"/>
    <col min="13056" max="13056" width="25" customWidth="1"/>
    <col min="13305" max="13305" width="6.28515625" customWidth="1"/>
    <col min="13306" max="13310" width="9.140625" customWidth="1"/>
    <col min="13311" max="13311" width="20.85546875" customWidth="1"/>
    <col min="13312" max="13312" width="25" customWidth="1"/>
    <col min="13561" max="13561" width="6.28515625" customWidth="1"/>
    <col min="13562" max="13566" width="9.140625" customWidth="1"/>
    <col min="13567" max="13567" width="20.85546875" customWidth="1"/>
    <col min="13568" max="13568" width="25" customWidth="1"/>
    <col min="13817" max="13817" width="6.28515625" customWidth="1"/>
    <col min="13818" max="13822" width="9.140625" customWidth="1"/>
    <col min="13823" max="13823" width="20.85546875" customWidth="1"/>
    <col min="13824" max="13824" width="25" customWidth="1"/>
    <col min="14073" max="14073" width="6.28515625" customWidth="1"/>
    <col min="14074" max="14078" width="9.140625" customWidth="1"/>
    <col min="14079" max="14079" width="20.85546875" customWidth="1"/>
    <col min="14080" max="14080" width="25" customWidth="1"/>
    <col min="14329" max="14329" width="6.28515625" customWidth="1"/>
    <col min="14330" max="14334" width="9.140625" customWidth="1"/>
    <col min="14335" max="14335" width="20.85546875" customWidth="1"/>
    <col min="14336" max="14336" width="25" customWidth="1"/>
    <col min="14585" max="14585" width="6.28515625" customWidth="1"/>
    <col min="14586" max="14590" width="9.140625" customWidth="1"/>
    <col min="14591" max="14591" width="20.85546875" customWidth="1"/>
    <col min="14592" max="14592" width="25" customWidth="1"/>
    <col min="14841" max="14841" width="6.28515625" customWidth="1"/>
    <col min="14842" max="14846" width="9.140625" customWidth="1"/>
    <col min="14847" max="14847" width="20.85546875" customWidth="1"/>
    <col min="14848" max="14848" width="25" customWidth="1"/>
    <col min="15097" max="15097" width="6.28515625" customWidth="1"/>
    <col min="15098" max="15102" width="9.140625" customWidth="1"/>
    <col min="15103" max="15103" width="20.85546875" customWidth="1"/>
    <col min="15104" max="15104" width="25" customWidth="1"/>
    <col min="15353" max="15353" width="6.28515625" customWidth="1"/>
    <col min="15354" max="15358" width="9.140625" customWidth="1"/>
    <col min="15359" max="15359" width="20.85546875" customWidth="1"/>
    <col min="15360" max="15360" width="25" customWidth="1"/>
    <col min="15609" max="15609" width="6.28515625" customWidth="1"/>
    <col min="15610" max="15614" width="9.140625" customWidth="1"/>
    <col min="15615" max="15615" width="20.85546875" customWidth="1"/>
    <col min="15616" max="15616" width="25" customWidth="1"/>
    <col min="15865" max="15865" width="6.28515625" customWidth="1"/>
    <col min="15866" max="15870" width="9.140625" customWidth="1"/>
    <col min="15871" max="15871" width="20.85546875" customWidth="1"/>
    <col min="15872" max="15872" width="25" customWidth="1"/>
    <col min="16121" max="16121" width="6.28515625" customWidth="1"/>
    <col min="16122" max="16126" width="9.140625" customWidth="1"/>
    <col min="16127" max="16127" width="20.85546875" customWidth="1"/>
    <col min="16128" max="16128" width="25" customWidth="1"/>
  </cols>
  <sheetData>
    <row r="1" spans="2:11" ht="22.5" customHeight="1" thickBot="1"/>
    <row r="2" spans="2:11" ht="93.75" customHeight="1" thickBot="1">
      <c r="B2" s="1008" t="s">
        <v>314</v>
      </c>
      <c r="C2" s="1009"/>
      <c r="D2" s="1009"/>
      <c r="E2" s="1009"/>
      <c r="F2" s="1009"/>
      <c r="G2" s="1009"/>
      <c r="H2" s="1009"/>
      <c r="I2" s="1009"/>
      <c r="J2" s="1010"/>
    </row>
    <row r="3" spans="2:11" ht="25.5" customHeight="1" thickBot="1">
      <c r="B3" s="1011" t="s">
        <v>140</v>
      </c>
      <c r="C3" s="1012"/>
      <c r="D3" s="1012"/>
      <c r="E3" s="1012"/>
      <c r="F3" s="1012"/>
      <c r="G3" s="1012"/>
      <c r="H3" s="1012"/>
      <c r="I3" s="1012"/>
      <c r="J3" s="1013"/>
    </row>
    <row r="4" spans="2:11" ht="38.25" thickBot="1">
      <c r="B4" s="1014"/>
      <c r="C4" s="1015"/>
      <c r="D4" s="1015"/>
      <c r="E4" s="1015"/>
      <c r="F4" s="1015"/>
      <c r="G4" s="1015"/>
      <c r="H4" s="27" t="s">
        <v>71</v>
      </c>
      <c r="I4" s="28" t="s">
        <v>245</v>
      </c>
      <c r="J4" s="29" t="s">
        <v>70</v>
      </c>
    </row>
    <row r="5" spans="2:11" ht="43.5" customHeight="1">
      <c r="B5" s="1006" t="s">
        <v>213</v>
      </c>
      <c r="C5" s="1007"/>
      <c r="D5" s="1007"/>
      <c r="E5" s="1007"/>
      <c r="F5" s="1007"/>
      <c r="G5" s="1007"/>
      <c r="H5" s="21">
        <f>SUM('Општина Вевчани'!H95)</f>
        <v>0</v>
      </c>
      <c r="I5" s="21">
        <f>H5*10%</f>
        <v>0</v>
      </c>
      <c r="J5" s="22">
        <f>H5+I5</f>
        <v>0</v>
      </c>
    </row>
    <row r="6" spans="2:11" ht="21.75" customHeight="1">
      <c r="B6" s="998" t="s">
        <v>141</v>
      </c>
      <c r="C6" s="999"/>
      <c r="D6" s="999"/>
      <c r="E6" s="999"/>
      <c r="F6" s="999"/>
      <c r="G6" s="999"/>
      <c r="H6" s="232">
        <f>SUM(H5:H5)</f>
        <v>0</v>
      </c>
      <c r="I6" s="233">
        <f>SUM(I5:I5)</f>
        <v>0</v>
      </c>
      <c r="J6" s="234">
        <f>SUM(J5:J5)</f>
        <v>0</v>
      </c>
    </row>
    <row r="7" spans="2:11" ht="42" customHeight="1">
      <c r="B7" s="1006" t="s">
        <v>214</v>
      </c>
      <c r="C7" s="1007"/>
      <c r="D7" s="1007"/>
      <c r="E7" s="1007"/>
      <c r="F7" s="1007"/>
      <c r="G7" s="1007"/>
      <c r="H7" s="25">
        <f>SUM('Општина Крушево'!H168)</f>
        <v>0</v>
      </c>
      <c r="I7" s="25">
        <f>H7*10%</f>
        <v>0</v>
      </c>
      <c r="J7" s="26">
        <f>H7+I7</f>
        <v>0</v>
      </c>
    </row>
    <row r="8" spans="2:11" ht="25.5" customHeight="1">
      <c r="B8" s="998" t="s">
        <v>142</v>
      </c>
      <c r="C8" s="999"/>
      <c r="D8" s="999"/>
      <c r="E8" s="999"/>
      <c r="F8" s="999"/>
      <c r="G8" s="999"/>
      <c r="H8" s="232">
        <f>SUM(H7:H7)</f>
        <v>0</v>
      </c>
      <c r="I8" s="233">
        <f>SUM(I7:I7)</f>
        <v>0</v>
      </c>
      <c r="J8" s="234">
        <f>SUM(J7:J7)</f>
        <v>0</v>
      </c>
    </row>
    <row r="9" spans="2:11" ht="41.25" customHeight="1">
      <c r="B9" s="1000" t="s">
        <v>389</v>
      </c>
      <c r="C9" s="1001"/>
      <c r="D9" s="1001"/>
      <c r="E9" s="1001"/>
      <c r="F9" s="1001"/>
      <c r="G9" s="1001"/>
      <c r="H9" s="21">
        <f>SUM('Општина Ресен'!H118)</f>
        <v>0</v>
      </c>
      <c r="I9" s="21">
        <f>H9*10%</f>
        <v>0</v>
      </c>
      <c r="J9" s="22">
        <f>H9+I9</f>
        <v>0</v>
      </c>
    </row>
    <row r="10" spans="2:11" ht="21.75" customHeight="1">
      <c r="B10" s="998" t="s">
        <v>143</v>
      </c>
      <c r="C10" s="999"/>
      <c r="D10" s="999"/>
      <c r="E10" s="999"/>
      <c r="F10" s="999"/>
      <c r="G10" s="999"/>
      <c r="H10" s="233">
        <f>SUM(H9:H9)</f>
        <v>0</v>
      </c>
      <c r="I10" s="233">
        <f>SUM(I9:I9)</f>
        <v>0</v>
      </c>
      <c r="J10" s="234">
        <f>SUM(J9:J9)</f>
        <v>0</v>
      </c>
    </row>
    <row r="11" spans="2:11" ht="42" customHeight="1">
      <c r="B11" s="1000" t="s">
        <v>215</v>
      </c>
      <c r="C11" s="1001"/>
      <c r="D11" s="1001"/>
      <c r="E11" s="1001"/>
      <c r="F11" s="1001"/>
      <c r="G11" s="1001"/>
      <c r="H11" s="21">
        <f>SUM('Општина Охрид'!H142)</f>
        <v>0</v>
      </c>
      <c r="I11" s="21">
        <f>H11*10%</f>
        <v>0</v>
      </c>
      <c r="J11" s="22">
        <f>H11+I11</f>
        <v>0</v>
      </c>
    </row>
    <row r="12" spans="2:11" ht="42" customHeight="1">
      <c r="B12" s="1002" t="s">
        <v>216</v>
      </c>
      <c r="C12" s="1003"/>
      <c r="D12" s="1003"/>
      <c r="E12" s="1003"/>
      <c r="F12" s="1003"/>
      <c r="G12" s="1003"/>
      <c r="H12" s="21">
        <f>SUM('Општина Охрид'!H143)</f>
        <v>0</v>
      </c>
      <c r="I12" s="21">
        <f>H12*10%</f>
        <v>0</v>
      </c>
      <c r="J12" s="22">
        <f>H12+I12</f>
        <v>0</v>
      </c>
    </row>
    <row r="13" spans="2:11" ht="21.75" customHeight="1">
      <c r="B13" s="998" t="s">
        <v>144</v>
      </c>
      <c r="C13" s="999"/>
      <c r="D13" s="999"/>
      <c r="E13" s="999"/>
      <c r="F13" s="999"/>
      <c r="G13" s="999"/>
      <c r="H13" s="232">
        <f>SUM(H11:H12)</f>
        <v>0</v>
      </c>
      <c r="I13" s="233">
        <f>SUM(I11:I12)</f>
        <v>0</v>
      </c>
      <c r="J13" s="234">
        <f>SUM(J11:J12)</f>
        <v>0</v>
      </c>
      <c r="K13" s="235"/>
    </row>
    <row r="14" spans="2:11" ht="26.25" customHeight="1" thickBot="1">
      <c r="B14" s="1004" t="s">
        <v>212</v>
      </c>
      <c r="C14" s="1005"/>
      <c r="D14" s="1005"/>
      <c r="E14" s="1005"/>
      <c r="F14" s="1005"/>
      <c r="G14" s="1005"/>
      <c r="H14" s="23">
        <f>SUM(H13,H10,H8,H6)</f>
        <v>0</v>
      </c>
      <c r="I14" s="23">
        <f t="shared" ref="I14:J14" si="0">SUM(I13,I10,I8,I6)</f>
        <v>0</v>
      </c>
      <c r="J14" s="24">
        <f t="shared" si="0"/>
        <v>0</v>
      </c>
    </row>
    <row r="15" spans="2:11" ht="29.25" customHeight="1" thickBot="1">
      <c r="B15" s="995" t="s">
        <v>72</v>
      </c>
      <c r="C15" s="996"/>
      <c r="D15" s="996"/>
      <c r="E15" s="996"/>
      <c r="F15" s="996"/>
      <c r="G15" s="996"/>
      <c r="H15" s="996"/>
      <c r="I15" s="997"/>
      <c r="J15" s="236">
        <f>J14</f>
        <v>0</v>
      </c>
    </row>
    <row r="16" spans="2:11" ht="22.5" customHeight="1">
      <c r="H16" s="498"/>
      <c r="I16" s="498"/>
      <c r="J16" s="498"/>
    </row>
    <row r="17" spans="2:10" ht="18.75">
      <c r="B17" s="499"/>
    </row>
    <row r="18" spans="2:10">
      <c r="I18" s="500"/>
    </row>
    <row r="19" spans="2:10">
      <c r="I19" s="500"/>
    </row>
    <row r="20" spans="2:10">
      <c r="I20" s="500"/>
    </row>
    <row r="21" spans="2:10" ht="18.75">
      <c r="B21" s="499" t="s">
        <v>91</v>
      </c>
      <c r="I21" s="500"/>
    </row>
    <row r="22" spans="2:10" ht="18.75">
      <c r="B22" s="499" t="s">
        <v>92</v>
      </c>
      <c r="I22" s="500"/>
    </row>
    <row r="23" spans="2:10" ht="18.75">
      <c r="B23" s="499" t="s">
        <v>335</v>
      </c>
    </row>
    <row r="26" spans="2:10">
      <c r="J26" s="408"/>
    </row>
  </sheetData>
  <mergeCells count="14">
    <mergeCell ref="B7:G7"/>
    <mergeCell ref="B8:G8"/>
    <mergeCell ref="B9:G9"/>
    <mergeCell ref="B2:J2"/>
    <mergeCell ref="B3:J3"/>
    <mergeCell ref="B4:G4"/>
    <mergeCell ref="B5:G5"/>
    <mergeCell ref="B6:G6"/>
    <mergeCell ref="B15:I15"/>
    <mergeCell ref="B10:G10"/>
    <mergeCell ref="B11:G11"/>
    <mergeCell ref="B12:G12"/>
    <mergeCell ref="B13:G13"/>
    <mergeCell ref="B14:G14"/>
  </mergeCells>
  <phoneticPr fontId="19" type="noConversion"/>
  <pageMargins left="0.70866141732283505" right="0.70866141732283505" top="0.74803149606299202" bottom="0.74803149606299202" header="0.31496062992126" footer="0.31496062992126"/>
  <pageSetup paperSize="9" scale="62" fitToHeight="0" orientation="portrait" r:id="rId1"/>
  <headerFooter>
    <oddHeader>&amp;CБАРАЊЕ ЗА ПОНУДИ - Тендер 8 - Дел 3 - АНЕКС БР. 1
Реф. Бр.: LRCP-9034-MK-RFB-A.2.1.2 - Тендер 8 - Дел ...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&amp;LРекапитулар за Тендер 8 Дел 3&amp;R&amp;P/&amp;N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Општина Ресен</vt:lpstr>
      <vt:lpstr>Општина Охрид</vt:lpstr>
      <vt:lpstr>Општина Крушево</vt:lpstr>
      <vt:lpstr>Општина Вевчани</vt:lpstr>
      <vt:lpstr>Тендер 8-Дел 3 - Рекапитулар</vt:lpstr>
      <vt:lpstr>'Општина Вевчани'!Print_Area</vt:lpstr>
      <vt:lpstr>'Општина Крушево'!Print_Area</vt:lpstr>
      <vt:lpstr>'Општина Охрид'!Print_Area</vt:lpstr>
      <vt:lpstr>'Општина Ресен'!Print_Area</vt:lpstr>
      <vt:lpstr>'Тендер 8-Дел 3 - Рекапитулар'!Print_Area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kostadin sazdov</cp:lastModifiedBy>
  <cp:lastPrinted>2021-12-16T08:15:40Z</cp:lastPrinted>
  <dcterms:created xsi:type="dcterms:W3CDTF">2021-09-06T05:13:51Z</dcterms:created>
  <dcterms:modified xsi:type="dcterms:W3CDTF">2024-02-21T10:30:00Z</dcterms:modified>
</cp:coreProperties>
</file>